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-D.1.1-ARS - Architekto..." sheetId="2" r:id="rId2"/>
    <sheet name="01-D.1.1-MOB - Mobiliář" sheetId="3" r:id="rId3"/>
    <sheet name="01-D.1.4.1-EL - Elektroin..." sheetId="4" r:id="rId4"/>
    <sheet name="01-D.1.4.2-ZTI - Zdravotn..." sheetId="5" r:id="rId5"/>
    <sheet name="01-D.1.4.3-VZT - Vzduchot..." sheetId="6" r:id="rId6"/>
    <sheet name="01-D.1.4.4-VYT - Vytápění" sheetId="7" r:id="rId7"/>
    <sheet name="01-D1.4.5-SLA - Slaboprou..." sheetId="8" r:id="rId8"/>
    <sheet name="01-D.1.4.6-EPS - Elektric...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'01-D.1.1-ARS - Architekto...'!$C$96:$K$681</definedName>
    <definedName name="_xlnm.Print_Area" localSheetId="1">'01-D.1.1-ARS - Architekto...'!$C$4:$J$39,'01-D.1.1-ARS - Architekto...'!$C$45:$J$78,'01-D.1.1-ARS - Architekto...'!$C$84:$K$681</definedName>
    <definedName name="_xlnm.Print_Titles" localSheetId="1">'01-D.1.1-ARS - Architekto...'!$96:$96</definedName>
    <definedName name="_xlnm._FilterDatabase" localSheetId="2" hidden="1">'01-D.1.1-MOB - Mobiliář'!$C$79:$K$95</definedName>
    <definedName name="_xlnm.Print_Area" localSheetId="2">'01-D.1.1-MOB - Mobiliář'!$C$4:$J$39,'01-D.1.1-MOB - Mobiliář'!$C$45:$J$61,'01-D.1.1-MOB - Mobiliář'!$C$67:$K$95</definedName>
    <definedName name="_xlnm.Print_Titles" localSheetId="2">'01-D.1.1-MOB - Mobiliář'!$79:$79</definedName>
    <definedName name="_xlnm._FilterDatabase" localSheetId="3" hidden="1">'01-D.1.4.1-EL - Elektroin...'!$C$80:$K$174</definedName>
    <definedName name="_xlnm.Print_Area" localSheetId="3">'01-D.1.4.1-EL - Elektroin...'!$C$4:$J$39,'01-D.1.4.1-EL - Elektroin...'!$C$45:$J$62,'01-D.1.4.1-EL - Elektroin...'!$C$68:$K$174</definedName>
    <definedName name="_xlnm.Print_Titles" localSheetId="3">'01-D.1.4.1-EL - Elektroin...'!$80:$80</definedName>
    <definedName name="_xlnm._FilterDatabase" localSheetId="4" hidden="1">'01-D.1.4.2-ZTI - Zdravotn...'!$C$88:$K$299</definedName>
    <definedName name="_xlnm.Print_Area" localSheetId="4">'01-D.1.4.2-ZTI - Zdravotn...'!$C$4:$J$39,'01-D.1.4.2-ZTI - Zdravotn...'!$C$45:$J$70,'01-D.1.4.2-ZTI - Zdravotn...'!$C$76:$K$299</definedName>
    <definedName name="_xlnm.Print_Titles" localSheetId="4">'01-D.1.4.2-ZTI - Zdravotn...'!$88:$88</definedName>
    <definedName name="_xlnm._FilterDatabase" localSheetId="5" hidden="1">'01-D.1.4.3-VZT - Vzduchot...'!$C$81:$K$130</definedName>
    <definedName name="_xlnm.Print_Area" localSheetId="5">'01-D.1.4.3-VZT - Vzduchot...'!$C$4:$J$39,'01-D.1.4.3-VZT - Vzduchot...'!$C$45:$J$63,'01-D.1.4.3-VZT - Vzduchot...'!$C$69:$K$130</definedName>
    <definedName name="_xlnm.Print_Titles" localSheetId="5">'01-D.1.4.3-VZT - Vzduchot...'!$81:$81</definedName>
    <definedName name="_xlnm._FilterDatabase" localSheetId="6" hidden="1">'01-D.1.4.4-VYT - Vytápění'!$C$84:$K$146</definedName>
    <definedName name="_xlnm.Print_Area" localSheetId="6">'01-D.1.4.4-VYT - Vytápění'!$C$4:$J$39,'01-D.1.4.4-VYT - Vytápění'!$C$45:$J$66,'01-D.1.4.4-VYT - Vytápění'!$C$72:$K$146</definedName>
    <definedName name="_xlnm.Print_Titles" localSheetId="6">'01-D.1.4.4-VYT - Vytápění'!$84:$84</definedName>
    <definedName name="_xlnm._FilterDatabase" localSheetId="7" hidden="1">'01-D1.4.5-SLA - Slaboprou...'!$C$79:$K$103</definedName>
    <definedName name="_xlnm.Print_Area" localSheetId="7">'01-D1.4.5-SLA - Slaboprou...'!$C$4:$J$39,'01-D1.4.5-SLA - Slaboprou...'!$C$45:$J$61,'01-D1.4.5-SLA - Slaboprou...'!$C$67:$K$103</definedName>
    <definedName name="_xlnm.Print_Titles" localSheetId="7">'01-D1.4.5-SLA - Slaboprou...'!$79:$79</definedName>
    <definedName name="_xlnm._FilterDatabase" localSheetId="8" hidden="1">'01-D.1.4.6-EPS - Elektric...'!$C$79:$K$109</definedName>
    <definedName name="_xlnm.Print_Area" localSheetId="8">'01-D.1.4.6-EPS - Elektric...'!$C$4:$J$39,'01-D.1.4.6-EPS - Elektric...'!$C$45:$J$61,'01-D.1.4.6-EPS - Elektric...'!$C$67:$K$109</definedName>
    <definedName name="_xlnm.Print_Titles" localSheetId="8">'01-D.1.4.6-EPS - Elektric...'!$79:$79</definedName>
    <definedName name="_xlnm._FilterDatabase" localSheetId="9" hidden="1">'VRN - Vedlejší rozpočtové...'!$C$84:$K$137</definedName>
    <definedName name="_xlnm.Print_Area" localSheetId="9">'VRN - Vedlejší rozpočtové...'!$C$4:$J$39,'VRN - Vedlejší rozpočtové...'!$C$45:$J$66,'VRN - Vedlejší rozpočtové...'!$C$72:$K$137</definedName>
    <definedName name="_xlnm.Print_Titles" localSheetId="9">'VRN - Vedlejší rozpočtové...'!$84:$84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36"/>
  <c r="BH136"/>
  <c r="BG136"/>
  <c r="BF136"/>
  <c r="T136"/>
  <c r="T135"/>
  <c r="R136"/>
  <c r="R135"/>
  <c r="P136"/>
  <c r="P135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9" r="J37"/>
  <c r="J36"/>
  <c i="1" r="AY62"/>
  <c i="9" r="J35"/>
  <c i="1" r="AX62"/>
  <c i="9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8" r="J37"/>
  <c r="J36"/>
  <c i="1" r="AY61"/>
  <c i="8" r="J35"/>
  <c i="1" r="AX61"/>
  <c i="8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7" r="J37"/>
  <c r="J36"/>
  <c i="1" r="AY60"/>
  <c i="7" r="J35"/>
  <c i="1" r="AX60"/>
  <c i="7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6" r="J37"/>
  <c r="J36"/>
  <c i="1" r="AY59"/>
  <c i="6" r="J35"/>
  <c i="1" r="AX59"/>
  <c i="6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5" r="J37"/>
  <c r="J36"/>
  <c i="1" r="AY58"/>
  <c i="5" r="J35"/>
  <c i="1" r="AX58"/>
  <c i="5"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4" r="J37"/>
  <c r="J36"/>
  <c i="1" r="AY57"/>
  <c i="4" r="J35"/>
  <c i="1" r="AX57"/>
  <c i="4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3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2" r="J37"/>
  <c r="J36"/>
  <c i="1" r="AY55"/>
  <c i="2" r="J35"/>
  <c i="1" r="AX55"/>
  <c i="2" r="BI678"/>
  <c r="BH678"/>
  <c r="BG678"/>
  <c r="BF678"/>
  <c r="T678"/>
  <c r="R678"/>
  <c r="P678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1"/>
  <c r="BH621"/>
  <c r="BG621"/>
  <c r="BF621"/>
  <c r="T621"/>
  <c r="R621"/>
  <c r="P621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9"/>
  <c r="BH609"/>
  <c r="BG609"/>
  <c r="BF609"/>
  <c r="T609"/>
  <c r="R609"/>
  <c r="P609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89"/>
  <c r="BH589"/>
  <c r="BG589"/>
  <c r="BF589"/>
  <c r="T589"/>
  <c r="R589"/>
  <c r="P589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5"/>
  <c r="BH565"/>
  <c r="BG565"/>
  <c r="BF565"/>
  <c r="T565"/>
  <c r="R565"/>
  <c r="P565"/>
  <c r="BI558"/>
  <c r="BH558"/>
  <c r="BG558"/>
  <c r="BF558"/>
  <c r="T558"/>
  <c r="R558"/>
  <c r="P558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0"/>
  <c r="BH540"/>
  <c r="BG540"/>
  <c r="BF540"/>
  <c r="T540"/>
  <c r="R540"/>
  <c r="P540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5"/>
  <c r="BH445"/>
  <c r="BG445"/>
  <c r="BF445"/>
  <c r="T445"/>
  <c r="R445"/>
  <c r="P445"/>
  <c r="BI442"/>
  <c r="BH442"/>
  <c r="BG442"/>
  <c r="BF442"/>
  <c r="T442"/>
  <c r="R442"/>
  <c r="P442"/>
  <c r="BI437"/>
  <c r="BH437"/>
  <c r="BG437"/>
  <c r="BF437"/>
  <c r="T437"/>
  <c r="R437"/>
  <c r="P437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T367"/>
  <c r="R368"/>
  <c r="R367"/>
  <c r="P368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35"/>
  <c r="BH335"/>
  <c r="BG335"/>
  <c r="BF335"/>
  <c r="T335"/>
  <c r="R335"/>
  <c r="P335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R221"/>
  <c r="P221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91"/>
  <c r="E7"/>
  <c r="E87"/>
  <c i="1" r="L50"/>
  <c r="AM50"/>
  <c r="AM49"/>
  <c r="L49"/>
  <c r="AM47"/>
  <c r="L47"/>
  <c r="L45"/>
  <c r="L44"/>
  <c i="2" r="BK648"/>
  <c r="J609"/>
  <c r="J529"/>
  <c r="J493"/>
  <c r="BK454"/>
  <c r="BK365"/>
  <c r="BK282"/>
  <c r="J232"/>
  <c i="3" r="J84"/>
  <c i="4" r="J124"/>
  <c i="5" r="J239"/>
  <c i="10" r="J102"/>
  <c i="2" r="J621"/>
  <c r="BK554"/>
  <c r="BK511"/>
  <c r="BK485"/>
  <c r="J421"/>
  <c r="BK372"/>
  <c r="J296"/>
  <c r="BK227"/>
  <c r="J100"/>
  <c i="4" r="J147"/>
  <c r="BK84"/>
  <c i="5" r="J178"/>
  <c i="7" r="BK88"/>
  <c i="2" r="BK183"/>
  <c i="1" r="AS54"/>
  <c i="5" r="J160"/>
  <c r="J277"/>
  <c r="BK277"/>
  <c r="BK259"/>
  <c r="BK205"/>
  <c r="BK209"/>
  <c r="BK139"/>
  <c i="6" r="BK114"/>
  <c i="7" r="J139"/>
  <c i="8" r="BK92"/>
  <c i="9" r="BK106"/>
  <c i="2" r="BK635"/>
  <c r="BK580"/>
  <c r="J525"/>
  <c r="BK495"/>
  <c r="J437"/>
  <c r="BK368"/>
  <c r="BK280"/>
  <c r="BK232"/>
  <c r="BK121"/>
  <c i="5" r="BK251"/>
  <c i="6" r="BK85"/>
  <c r="J93"/>
  <c i="7" r="J110"/>
  <c r="J128"/>
  <c i="8" r="J90"/>
  <c i="2" r="J34"/>
  <c i="7" r="J134"/>
  <c r="J132"/>
  <c i="8" r="BK86"/>
  <c i="2" r="J659"/>
  <c r="J611"/>
  <c r="BK529"/>
  <c r="BK499"/>
  <c r="BK462"/>
  <c r="J395"/>
  <c r="J349"/>
  <c r="BK265"/>
  <c r="J153"/>
  <c i="4" r="BK139"/>
  <c r="BK165"/>
  <c i="5" r="J127"/>
  <c r="J251"/>
  <c r="BK281"/>
  <c r="J115"/>
  <c i="6" r="J125"/>
  <c i="7" r="BK125"/>
  <c r="J112"/>
  <c i="9" r="J82"/>
  <c i="2" r="BK678"/>
  <c r="BK617"/>
  <c r="J558"/>
  <c r="J503"/>
  <c r="J462"/>
  <c r="BK391"/>
  <c r="BK347"/>
  <c r="J227"/>
  <c r="J116"/>
  <c i="4" r="BK147"/>
  <c r="BK136"/>
  <c i="5" r="BK130"/>
  <c i="10" r="J117"/>
  <c i="2" r="J648"/>
  <c r="BK578"/>
  <c r="BK525"/>
  <c r="BK493"/>
  <c r="J464"/>
  <c r="BK387"/>
  <c r="J304"/>
  <c r="J241"/>
  <c r="BK167"/>
  <c i="4" r="BK95"/>
  <c r="J114"/>
  <c i="5" r="J209"/>
  <c i="7" r="J137"/>
  <c i="2" r="BK160"/>
  <c i="4" r="J84"/>
  <c r="J134"/>
  <c i="5" r="J233"/>
  <c r="BK265"/>
  <c r="BK197"/>
  <c r="J215"/>
  <c r="J203"/>
  <c r="J227"/>
  <c r="BK285"/>
  <c r="J267"/>
  <c i="6" r="J118"/>
  <c i="7" r="BK110"/>
  <c i="8" r="BK102"/>
  <c i="2" r="BK668"/>
  <c r="BK614"/>
  <c r="BK550"/>
  <c r="BK513"/>
  <c r="J479"/>
  <c r="J458"/>
  <c r="BK398"/>
  <c r="BK320"/>
  <c r="BK244"/>
  <c r="J142"/>
  <c i="5" r="J285"/>
  <c i="6" r="BK127"/>
  <c r="J116"/>
  <c i="7" r="BK123"/>
  <c r="BK132"/>
  <c i="8" r="J82"/>
  <c i="2" r="J229"/>
  <c r="BK153"/>
  <c i="3" r="J86"/>
  <c i="4" r="J121"/>
  <c r="J158"/>
  <c i="5" r="J263"/>
  <c r="J150"/>
  <c r="J156"/>
  <c i="7" r="BK139"/>
  <c i="8" r="J86"/>
  <c i="9" r="BK98"/>
  <c i="10" r="BK130"/>
  <c r="BK136"/>
  <c r="BK88"/>
  <c i="2" r="J201"/>
  <c r="BK116"/>
  <c i="3" r="J92"/>
  <c i="4" r="BK100"/>
  <c r="BK121"/>
  <c r="J132"/>
  <c i="5" r="BK165"/>
  <c r="BK182"/>
  <c i="6" r="J108"/>
  <c i="9" r="J88"/>
  <c r="BK100"/>
  <c i="10" r="J94"/>
  <c r="J119"/>
  <c r="BK92"/>
  <c i="2" r="J485"/>
  <c r="BK458"/>
  <c r="BK418"/>
  <c r="BK362"/>
  <c r="J317"/>
  <c r="J276"/>
  <c r="BK214"/>
  <c r="BK176"/>
  <c i="4" r="J169"/>
  <c r="J102"/>
  <c i="5" r="BK290"/>
  <c r="J137"/>
  <c r="J170"/>
  <c r="BK207"/>
  <c r="BK97"/>
  <c r="BK261"/>
  <c r="BK137"/>
  <c r="J229"/>
  <c r="BK184"/>
  <c r="J275"/>
  <c r="BK203"/>
  <c r="BK267"/>
  <c r="J165"/>
  <c r="BK241"/>
  <c i="6" r="BK120"/>
  <c r="BK110"/>
  <c i="7" r="J105"/>
  <c r="BK90"/>
  <c i="8" r="BK82"/>
  <c i="2" r="J668"/>
  <c r="J630"/>
  <c r="J575"/>
  <c r="J515"/>
  <c r="J487"/>
  <c r="J452"/>
  <c r="BK383"/>
  <c r="J320"/>
  <c r="BK272"/>
  <c r="BK171"/>
  <c i="3" r="J94"/>
  <c i="4" r="BK150"/>
  <c i="5" r="BK195"/>
  <c r="BK219"/>
  <c r="BK148"/>
  <c r="BK279"/>
  <c i="6" r="BK116"/>
  <c i="7" r="BK141"/>
  <c i="8" r="J102"/>
  <c i="2" r="BK630"/>
  <c r="J572"/>
  <c r="J507"/>
  <c r="J466"/>
  <c r="BK379"/>
  <c r="BK304"/>
  <c r="BK249"/>
  <c r="J165"/>
  <c i="4" r="J128"/>
  <c r="BK102"/>
  <c i="5" r="BK211"/>
  <c i="2" r="J678"/>
  <c r="BK605"/>
  <c r="BK546"/>
  <c r="J491"/>
  <c r="J445"/>
  <c r="BK324"/>
  <c r="BK276"/>
  <c r="J212"/>
  <c i="3" r="J82"/>
  <c i="4" r="BK128"/>
  <c i="5" r="J219"/>
  <c r="J292"/>
  <c i="7" r="BK116"/>
  <c i="2" r="BK128"/>
  <c i="4" r="BK134"/>
  <c i="5" r="BK292"/>
  <c r="BK99"/>
  <c r="J168"/>
  <c r="J134"/>
  <c r="BK141"/>
  <c r="J143"/>
  <c r="BK296"/>
  <c i="6" r="BK129"/>
  <c i="7" r="J102"/>
  <c i="8" r="BK90"/>
  <c i="2" r="BK650"/>
  <c r="J589"/>
  <c r="BK507"/>
  <c r="BK464"/>
  <c r="J409"/>
  <c r="BK349"/>
  <c r="J253"/>
  <c r="J160"/>
  <c i="5" r="BK163"/>
  <c r="BK134"/>
  <c i="6" r="J112"/>
  <c i="7" r="BK100"/>
  <c r="J114"/>
  <c i="9" r="J94"/>
  <c i="2" r="BK194"/>
  <c r="J118"/>
  <c i="4" r="J163"/>
  <c r="BK119"/>
  <c r="BK173"/>
  <c i="5" r="J241"/>
  <c i="6" r="J95"/>
  <c i="7" r="BK97"/>
  <c i="9" r="J84"/>
  <c r="BK82"/>
  <c i="10" r="J92"/>
  <c r="J96"/>
  <c i="2" r="J238"/>
  <c r="J162"/>
  <c i="3" r="BK90"/>
  <c i="4" r="J152"/>
  <c r="BK90"/>
  <c r="BK114"/>
  <c i="5" r="BK200"/>
  <c r="BK273"/>
  <c i="6" r="J127"/>
  <c i="9" r="BK84"/>
  <c r="J90"/>
  <c i="10" r="BK127"/>
  <c r="J107"/>
  <c i="2" r="BK497"/>
  <c r="BK452"/>
  <c r="J406"/>
  <c r="J353"/>
  <c r="J300"/>
  <c r="J257"/>
  <c r="BK205"/>
  <c r="BK108"/>
  <c i="4" r="J105"/>
  <c r="BK145"/>
  <c r="BK105"/>
  <c i="5" r="BK160"/>
  <c r="BK95"/>
  <c r="BK275"/>
  <c r="BK127"/>
  <c r="BK245"/>
  <c r="J120"/>
  <c r="J221"/>
  <c r="BK120"/>
  <c r="BK223"/>
  <c r="BK108"/>
  <c r="BK192"/>
  <c r="J294"/>
  <c r="J108"/>
  <c i="6" r="J97"/>
  <c i="7" r="J97"/>
  <c r="J116"/>
  <c i="9" r="J86"/>
  <c i="2" r="BK637"/>
  <c r="J565"/>
  <c r="J511"/>
  <c r="J477"/>
  <c r="BK402"/>
  <c r="BK355"/>
  <c r="BK221"/>
  <c i="3" r="J90"/>
  <c i="4" r="BK116"/>
  <c i="5" r="BK247"/>
  <c r="BK176"/>
  <c r="BK152"/>
  <c r="J125"/>
  <c i="7" r="BK145"/>
  <c r="J141"/>
  <c i="8" r="BK100"/>
  <c i="2" r="BK661"/>
  <c r="J582"/>
  <c r="J517"/>
  <c r="J483"/>
  <c r="BK409"/>
  <c r="J335"/>
  <c r="J261"/>
  <c r="BK124"/>
  <c i="4" r="BK171"/>
  <c i="5" r="BK257"/>
  <c i="10" r="BK94"/>
  <c i="2" r="J637"/>
  <c r="BK565"/>
  <c r="BK505"/>
  <c r="J454"/>
  <c r="J398"/>
  <c r="BK360"/>
  <c r="BK261"/>
  <c r="J121"/>
  <c i="4" r="BK161"/>
  <c r="BK98"/>
  <c i="5" r="BK168"/>
  <c i="6" r="J85"/>
  <c i="2" r="BK201"/>
  <c i="4" r="J154"/>
  <c r="J98"/>
  <c i="5" r="J207"/>
  <c r="J176"/>
  <c r="BK118"/>
  <c r="BK156"/>
  <c r="BK190"/>
  <c r="BK170"/>
  <c r="J148"/>
  <c i="6" r="J129"/>
  <c r="BK101"/>
  <c i="7" r="J100"/>
  <c i="8" r="BK96"/>
  <c i="2" r="BK639"/>
  <c r="BK572"/>
  <c r="BK517"/>
  <c r="BK483"/>
  <c r="BK445"/>
  <c r="J391"/>
  <c r="J311"/>
  <c r="J265"/>
  <c r="J167"/>
  <c i="5" r="J298"/>
  <c i="6" r="BK112"/>
  <c i="7" r="BK134"/>
  <c r="BK95"/>
  <c i="8" r="J96"/>
  <c i="2" r="BK212"/>
  <c r="BK135"/>
  <c i="3" r="BK82"/>
  <c i="4" r="BK152"/>
  <c r="J100"/>
  <c i="5" r="J182"/>
  <c r="J130"/>
  <c i="7" r="J90"/>
  <c i="9" r="J100"/>
  <c r="J104"/>
  <c i="10" r="J130"/>
  <c r="J98"/>
  <c i="2" r="F37"/>
  <c r="BK257"/>
  <c r="BK113"/>
  <c i="4" r="J156"/>
  <c r="J95"/>
  <c i="5" r="J192"/>
  <c r="J257"/>
  <c r="J296"/>
  <c i="6" r="J120"/>
  <c i="7" r="BK92"/>
  <c i="2" r="BK653"/>
  <c r="BK603"/>
  <c r="J540"/>
  <c r="BK477"/>
  <c r="J402"/>
  <c r="BK317"/>
  <c r="J270"/>
  <c r="J189"/>
  <c r="J106"/>
  <c i="4" r="J143"/>
  <c i="5" r="BK294"/>
  <c i="10" r="BK98"/>
  <c i="2" r="J633"/>
  <c r="BK575"/>
  <c r="BK501"/>
  <c r="BK474"/>
  <c r="BK406"/>
  <c r="BK335"/>
  <c r="BK253"/>
  <c r="J113"/>
  <c i="4" r="J161"/>
  <c r="J167"/>
  <c i="5" r="BK174"/>
  <c i="6" r="BK122"/>
  <c i="9" r="J98"/>
  <c i="2" r="J111"/>
  <c i="4" r="BK158"/>
  <c r="J116"/>
  <c i="5" r="J139"/>
  <c r="J145"/>
  <c r="J290"/>
  <c r="J118"/>
  <c r="J180"/>
  <c r="BK186"/>
  <c r="BK125"/>
  <c i="6" r="BK118"/>
  <c r="J89"/>
  <c i="7" r="J125"/>
  <c i="9" r="BK88"/>
  <c i="2" r="BK663"/>
  <c r="J603"/>
  <c r="J546"/>
  <c r="J489"/>
  <c r="BK414"/>
  <c r="J362"/>
  <c r="J274"/>
  <c r="J186"/>
  <c r="F35"/>
  <c i="6" r="BK125"/>
  <c i="7" r="BK128"/>
  <c r="J123"/>
  <c i="9" r="BK104"/>
  <c i="2" r="BK633"/>
  <c r="J605"/>
  <c r="BK540"/>
  <c r="BK491"/>
  <c r="BK437"/>
  <c r="J365"/>
  <c r="J286"/>
  <c r="BK246"/>
  <c r="BK100"/>
  <c i="4" r="BK126"/>
  <c i="5" r="J243"/>
  <c r="J95"/>
  <c r="J200"/>
  <c r="J141"/>
  <c i="6" r="BK97"/>
  <c i="7" r="J95"/>
  <c i="8" r="BK94"/>
  <c i="2" r="J635"/>
  <c r="J601"/>
  <c r="J522"/>
  <c r="BK487"/>
  <c r="BK425"/>
  <c r="J360"/>
  <c r="BK274"/>
  <c r="J180"/>
  <c i="3" r="J88"/>
  <c i="4" r="J111"/>
  <c i="9" r="J96"/>
  <c i="2" r="J661"/>
  <c r="BK582"/>
  <c r="BK515"/>
  <c r="BK456"/>
  <c r="J383"/>
  <c r="BK311"/>
  <c r="J194"/>
  <c i="4" r="J141"/>
  <c r="BK143"/>
  <c i="5" r="J99"/>
  <c i="7" r="BK118"/>
  <c i="2" r="J171"/>
  <c i="4" r="J136"/>
  <c r="J109"/>
  <c i="5" r="BK150"/>
  <c r="BK239"/>
  <c r="BK271"/>
  <c r="J261"/>
  <c r="BK243"/>
  <c r="BK263"/>
  <c r="J245"/>
  <c i="6" r="J91"/>
  <c i="7" r="J92"/>
  <c i="9" r="J102"/>
  <c i="2" r="BK659"/>
  <c r="BK609"/>
  <c r="BK533"/>
  <c r="J501"/>
  <c r="J425"/>
  <c r="J358"/>
  <c r="BK300"/>
  <c r="J221"/>
  <c r="BK111"/>
  <c i="5" r="BK237"/>
  <c i="7" r="J145"/>
  <c r="BK120"/>
  <c i="8" r="J88"/>
  <c i="9" r="BK108"/>
  <c i="2" r="BK165"/>
  <c i="3" r="BK84"/>
  <c i="4" r="BK167"/>
  <c r="BK132"/>
  <c i="5" r="J205"/>
  <c r="J271"/>
  <c i="7" r="BK130"/>
  <c i="9" r="BK86"/>
  <c r="BK96"/>
  <c i="10" r="BK112"/>
  <c r="J112"/>
  <c r="J88"/>
  <c i="2" r="J176"/>
  <c r="J108"/>
  <c i="4" r="J171"/>
  <c r="J165"/>
  <c r="J139"/>
  <c i="5" r="J287"/>
  <c r="J97"/>
  <c r="BK298"/>
  <c i="6" r="J122"/>
  <c i="9" r="BK102"/>
  <c r="J92"/>
  <c i="10" r="BK107"/>
  <c r="BK90"/>
  <c i="2" r="J474"/>
  <c r="J428"/>
  <c r="J387"/>
  <c r="BK358"/>
  <c r="J308"/>
  <c r="BK270"/>
  <c r="BK229"/>
  <c r="BK142"/>
  <c r="F34"/>
  <c i="7" r="J88"/>
  <c i="8" r="J94"/>
  <c i="2" r="J663"/>
  <c r="J580"/>
  <c r="J519"/>
  <c r="J495"/>
  <c r="BK421"/>
  <c r="BK308"/>
  <c r="BK238"/>
  <c r="J128"/>
  <c i="4" r="J107"/>
  <c i="5" r="J281"/>
  <c r="BK225"/>
  <c r="J225"/>
  <c r="J247"/>
  <c i="6" r="J101"/>
  <c i="7" r="J118"/>
  <c i="8" r="BK88"/>
  <c i="2" r="J665"/>
  <c r="BK611"/>
  <c r="J550"/>
  <c r="J497"/>
  <c r="BK442"/>
  <c r="J372"/>
  <c r="BK292"/>
  <c r="J244"/>
  <c r="J149"/>
  <c i="4" r="BK169"/>
  <c r="J119"/>
  <c i="10" r="BK117"/>
  <c i="2" r="J653"/>
  <c r="BK601"/>
  <c r="BK519"/>
  <c r="J481"/>
  <c r="BK428"/>
  <c r="J355"/>
  <c r="J272"/>
  <c r="J183"/>
  <c i="3" r="BK92"/>
  <c i="5" r="J265"/>
  <c r="J231"/>
  <c i="8" r="J84"/>
  <c i="2" r="BK118"/>
  <c i="4" r="BK124"/>
  <c r="BK111"/>
  <c i="5" r="BK123"/>
  <c r="J211"/>
  <c r="J259"/>
  <c r="J235"/>
  <c r="BK213"/>
  <c r="BK233"/>
  <c r="BK188"/>
  <c i="6" r="BK89"/>
  <c i="7" r="J120"/>
  <c i="8" r="BK98"/>
  <c i="2" r="BK671"/>
  <c r="BK621"/>
  <c r="BK558"/>
  <c r="BK503"/>
  <c r="BK472"/>
  <c r="J379"/>
  <c r="J292"/>
  <c r="J205"/>
  <c i="5" r="J123"/>
  <c r="BK178"/>
  <c i="6" r="J87"/>
  <c i="7" r="J108"/>
  <c r="BK137"/>
  <c i="8" r="BK84"/>
  <c i="2" r="BK180"/>
  <c r="BK106"/>
  <c i="4" r="J145"/>
  <c r="BK163"/>
  <c r="J90"/>
  <c i="5" r="BK229"/>
  <c i="6" r="BK91"/>
  <c i="8" r="J100"/>
  <c i="9" r="J108"/>
  <c r="BK90"/>
  <c i="10" r="BK119"/>
  <c r="J136"/>
  <c i="2" r="J214"/>
  <c r="J135"/>
  <c i="3" r="BK88"/>
  <c i="4" r="J130"/>
  <c r="BK141"/>
  <c r="BK107"/>
  <c i="5" r="BK231"/>
  <c r="J188"/>
  <c r="BK235"/>
  <c i="7" r="BK114"/>
  <c i="9" r="BK94"/>
  <c i="10" r="J127"/>
  <c r="J90"/>
  <c r="BK102"/>
  <c i="2" r="BK479"/>
  <c r="J442"/>
  <c r="BK395"/>
  <c r="J347"/>
  <c r="J280"/>
  <c r="BK241"/>
  <c r="BK162"/>
  <c i="4" r="J126"/>
  <c r="BK109"/>
  <c r="J87"/>
  <c i="5" r="J217"/>
  <c r="J197"/>
  <c r="BK217"/>
  <c r="BK287"/>
  <c r="BK221"/>
  <c r="BK92"/>
  <c r="J195"/>
  <c r="J249"/>
  <c r="BK180"/>
  <c r="BK249"/>
  <c r="J92"/>
  <c r="J184"/>
  <c i="6" r="BK93"/>
  <c i="7" r="J143"/>
  <c r="BK112"/>
  <c r="BK105"/>
  <c i="2" r="J671"/>
  <c r="J617"/>
  <c r="J554"/>
  <c r="J505"/>
  <c r="BK469"/>
  <c r="BK411"/>
  <c r="BK296"/>
  <c r="J210"/>
  <c i="4" r="BK156"/>
  <c r="BK87"/>
  <c i="5" r="J163"/>
  <c r="BK143"/>
  <c r="BK215"/>
  <c r="J154"/>
  <c i="6" r="J114"/>
  <c i="7" r="J130"/>
  <c i="9" r="J106"/>
  <c i="2" r="J639"/>
  <c r="J578"/>
  <c r="J513"/>
  <c r="J472"/>
  <c r="J418"/>
  <c r="BK353"/>
  <c r="J278"/>
  <c r="BK210"/>
  <c i="3" r="BK86"/>
  <c i="4" r="J93"/>
  <c i="5" r="BK227"/>
  <c i="2" r="BK665"/>
  <c r="J614"/>
  <c r="J533"/>
  <c r="J499"/>
  <c r="J469"/>
  <c r="J414"/>
  <c r="J368"/>
  <c r="J282"/>
  <c r="J246"/>
  <c r="BK149"/>
  <c i="3" r="BK94"/>
  <c i="4" r="J150"/>
  <c i="5" r="BK253"/>
  <c i="6" r="J110"/>
  <c i="2" r="F36"/>
  <c i="10" r="BK96"/>
  <c i="2" r="BK489"/>
  <c r="BK466"/>
  <c r="J411"/>
  <c r="BK376"/>
  <c r="J324"/>
  <c r="BK286"/>
  <c r="J249"/>
  <c r="BK189"/>
  <c r="J124"/>
  <c i="4" r="BK154"/>
  <c r="BK130"/>
  <c i="5" r="J253"/>
  <c r="J190"/>
  <c r="BK115"/>
  <c r="BK154"/>
  <c r="J174"/>
  <c r="J273"/>
  <c r="J158"/>
  <c r="J255"/>
  <c r="BK158"/>
  <c r="J237"/>
  <c r="J152"/>
  <c r="BK145"/>
  <c r="BK255"/>
  <c i="6" r="BK87"/>
  <c r="BK108"/>
  <c i="7" r="BK143"/>
  <c r="BK108"/>
  <c i="8" r="J92"/>
  <c i="2" r="J650"/>
  <c r="BK589"/>
  <c r="BK522"/>
  <c r="BK481"/>
  <c r="J456"/>
  <c r="J376"/>
  <c r="BK278"/>
  <c r="BK186"/>
  <c i="4" r="J173"/>
  <c r="BK93"/>
  <c i="5" r="J223"/>
  <c r="J279"/>
  <c r="J186"/>
  <c r="J213"/>
  <c i="6" r="BK95"/>
  <c i="7" r="BK102"/>
  <c i="8" r="J98"/>
  <c i="9" r="BK92"/>
  <c i="2" l="1" r="R667"/>
  <c r="P667"/>
  <c r="T667"/>
  <c r="R159"/>
  <c r="R193"/>
  <c r="P209"/>
  <c r="P357"/>
  <c r="R371"/>
  <c r="BK468"/>
  <c r="J468"/>
  <c r="J73"/>
  <c r="T613"/>
  <c i="5" r="P91"/>
  <c r="P133"/>
  <c r="BK202"/>
  <c r="J202"/>
  <c r="J68"/>
  <c r="BK289"/>
  <c r="J289"/>
  <c r="J69"/>
  <c i="6" r="T84"/>
  <c r="R124"/>
  <c i="7" r="BK87"/>
  <c r="R87"/>
  <c r="BK94"/>
  <c r="J94"/>
  <c r="J62"/>
  <c r="BK136"/>
  <c r="J136"/>
  <c r="J65"/>
  <c i="2" r="T123"/>
  <c r="P260"/>
  <c r="T413"/>
  <c r="T444"/>
  <c r="P524"/>
  <c r="BK652"/>
  <c r="J652"/>
  <c r="J76"/>
  <c i="3" r="T81"/>
  <c r="T80"/>
  <c i="4" r="P83"/>
  <c r="P82"/>
  <c r="P81"/>
  <c i="1" r="AU57"/>
  <c i="5" r="P122"/>
  <c r="T133"/>
  <c r="T202"/>
  <c i="6" r="R84"/>
  <c r="R83"/>
  <c r="R82"/>
  <c i="7" r="P136"/>
  <c i="2" r="T99"/>
  <c r="T159"/>
  <c r="P193"/>
  <c r="T209"/>
  <c r="BK357"/>
  <c r="J357"/>
  <c r="J67"/>
  <c r="BK413"/>
  <c r="J413"/>
  <c r="J71"/>
  <c r="P444"/>
  <c r="R524"/>
  <c r="R652"/>
  <c i="4" r="R83"/>
  <c r="R82"/>
  <c r="R81"/>
  <c i="5" r="T91"/>
  <c r="BK147"/>
  <c r="J147"/>
  <c r="J65"/>
  <c r="BK167"/>
  <c r="J167"/>
  <c r="J66"/>
  <c i="7" r="R94"/>
  <c r="P104"/>
  <c r="BK122"/>
  <c r="J122"/>
  <c r="J64"/>
  <c i="8" r="P81"/>
  <c r="P80"/>
  <c i="1" r="AU61"/>
  <c i="2" r="P123"/>
  <c r="BK260"/>
  <c r="J260"/>
  <c r="J66"/>
  <c r="T357"/>
  <c r="R413"/>
  <c r="R444"/>
  <c r="T524"/>
  <c r="P652"/>
  <c i="3" r="R81"/>
  <c r="R80"/>
  <c i="4" r="T83"/>
  <c r="T82"/>
  <c r="T81"/>
  <c i="5" r="BK91"/>
  <c r="J91"/>
  <c r="J61"/>
  <c r="R122"/>
  <c r="P147"/>
  <c r="P167"/>
  <c i="6" r="T124"/>
  <c i="7" r="T94"/>
  <c r="R136"/>
  <c i="2" r="R99"/>
  <c r="P159"/>
  <c r="BK193"/>
  <c r="J193"/>
  <c r="J64"/>
  <c r="BK209"/>
  <c r="J209"/>
  <c r="J65"/>
  <c r="BK371"/>
  <c r="J371"/>
  <c r="J70"/>
  <c r="BK444"/>
  <c r="J444"/>
  <c r="J72"/>
  <c r="P468"/>
  <c r="P613"/>
  <c i="4" r="BK83"/>
  <c r="J83"/>
  <c r="J61"/>
  <c i="5" r="R91"/>
  <c r="R90"/>
  <c r="R133"/>
  <c r="R202"/>
  <c i="6" r="P84"/>
  <c r="P83"/>
  <c r="P82"/>
  <c i="1" r="AU59"/>
  <c i="6" r="P124"/>
  <c i="7" r="P87"/>
  <c r="T87"/>
  <c r="P94"/>
  <c r="T122"/>
  <c i="8" r="T81"/>
  <c r="T80"/>
  <c i="9" r="T81"/>
  <c r="T80"/>
  <c i="10" r="BK87"/>
  <c r="BK101"/>
  <c r="J101"/>
  <c r="J62"/>
  <c i="2" r="P99"/>
  <c r="P98"/>
  <c r="BK159"/>
  <c r="J159"/>
  <c r="J63"/>
  <c r="T193"/>
  <c r="R209"/>
  <c r="R357"/>
  <c r="P413"/>
  <c r="R468"/>
  <c i="3" r="BK81"/>
  <c r="J81"/>
  <c r="J60"/>
  <c i="5" r="T122"/>
  <c r="T147"/>
  <c r="T167"/>
  <c r="R289"/>
  <c i="6" r="BK124"/>
  <c r="J124"/>
  <c r="J62"/>
  <c i="7" r="R104"/>
  <c r="P122"/>
  <c i="8" r="BK81"/>
  <c r="J81"/>
  <c r="J60"/>
  <c i="9" r="BK81"/>
  <c r="BK80"/>
  <c r="J80"/>
  <c r="J59"/>
  <c i="10" r="T87"/>
  <c r="P101"/>
  <c i="2" r="BK99"/>
  <c r="BK123"/>
  <c r="J123"/>
  <c r="J62"/>
  <c r="R260"/>
  <c r="T371"/>
  <c r="T468"/>
  <c r="R613"/>
  <c i="5" r="BK133"/>
  <c r="J133"/>
  <c r="J64"/>
  <c r="P202"/>
  <c r="T289"/>
  <c i="6" r="BK84"/>
  <c r="BK83"/>
  <c r="J83"/>
  <c r="J60"/>
  <c i="7" r="BK104"/>
  <c r="J104"/>
  <c r="J63"/>
  <c r="T104"/>
  <c r="T136"/>
  <c i="8" r="R81"/>
  <c r="R80"/>
  <c i="9" r="R81"/>
  <c r="R80"/>
  <c i="10" r="R87"/>
  <c r="R101"/>
  <c i="2" r="R123"/>
  <c r="T260"/>
  <c r="P371"/>
  <c r="P370"/>
  <c r="BK524"/>
  <c r="J524"/>
  <c r="J74"/>
  <c r="BK613"/>
  <c r="J613"/>
  <c r="J75"/>
  <c r="T652"/>
  <c i="3" r="P81"/>
  <c r="P80"/>
  <c i="1" r="AU56"/>
  <c i="5" r="BK122"/>
  <c r="J122"/>
  <c r="J62"/>
  <c r="R147"/>
  <c r="R167"/>
  <c r="P289"/>
  <c i="7" r="R122"/>
  <c i="9" r="P81"/>
  <c r="P80"/>
  <c i="1" r="AU62"/>
  <c i="10" r="P87"/>
  <c r="P86"/>
  <c r="P85"/>
  <c i="1" r="AU63"/>
  <c i="10" r="T101"/>
  <c i="2" r="BK367"/>
  <c r="J367"/>
  <c r="J68"/>
  <c i="5" r="BK199"/>
  <c r="J199"/>
  <c r="J67"/>
  <c i="2" r="BK667"/>
  <c r="J667"/>
  <c r="J77"/>
  <c i="10" r="BK126"/>
  <c r="J126"/>
  <c r="J63"/>
  <c r="BK135"/>
  <c r="J135"/>
  <c r="J65"/>
  <c r="BK129"/>
  <c r="J129"/>
  <c r="J64"/>
  <c i="9" r="J81"/>
  <c r="J60"/>
  <c i="10" r="J79"/>
  <c r="F55"/>
  <c r="BE88"/>
  <c r="BE107"/>
  <c r="BE119"/>
  <c r="BE92"/>
  <c r="BE127"/>
  <c r="E48"/>
  <c r="BE96"/>
  <c r="BE98"/>
  <c r="BE112"/>
  <c r="BE130"/>
  <c r="BE136"/>
  <c r="BE90"/>
  <c r="BE94"/>
  <c r="BE102"/>
  <c r="BE117"/>
  <c i="9" r="BE86"/>
  <c r="E70"/>
  <c r="BE92"/>
  <c r="BE98"/>
  <c r="BE102"/>
  <c r="BE104"/>
  <c i="8" r="BK80"/>
  <c r="J80"/>
  <c i="9" r="BE82"/>
  <c r="BE90"/>
  <c r="BE106"/>
  <c r="F77"/>
  <c r="J52"/>
  <c r="BE88"/>
  <c r="BE94"/>
  <c r="BE96"/>
  <c r="BE108"/>
  <c r="BE84"/>
  <c r="BE100"/>
  <c i="8" r="J74"/>
  <c i="7" r="J87"/>
  <c r="J61"/>
  <c i="8" r="F77"/>
  <c r="E48"/>
  <c r="BE82"/>
  <c r="BE88"/>
  <c r="BE96"/>
  <c r="BE98"/>
  <c r="BE92"/>
  <c r="BE102"/>
  <c r="BE90"/>
  <c r="BE100"/>
  <c r="BE84"/>
  <c r="BE86"/>
  <c r="BE94"/>
  <c i="7" r="J52"/>
  <c r="E75"/>
  <c r="BE97"/>
  <c r="BE100"/>
  <c r="BE102"/>
  <c r="BE116"/>
  <c r="BE120"/>
  <c r="BE123"/>
  <c r="BE141"/>
  <c r="BE95"/>
  <c r="BE108"/>
  <c r="BE114"/>
  <c r="BE130"/>
  <c r="BE137"/>
  <c i="6" r="J84"/>
  <c r="J61"/>
  <c i="7" r="BE90"/>
  <c r="BE105"/>
  <c r="BE118"/>
  <c r="BE134"/>
  <c r="F82"/>
  <c r="BE88"/>
  <c r="BE92"/>
  <c r="BE110"/>
  <c r="BE128"/>
  <c r="BE139"/>
  <c r="BE143"/>
  <c i="6" r="BK82"/>
  <c r="J82"/>
  <c r="J59"/>
  <c i="7" r="BE112"/>
  <c r="BE125"/>
  <c r="BE132"/>
  <c r="BE145"/>
  <c i="5" r="BK132"/>
  <c r="J132"/>
  <c r="J63"/>
  <c i="6" r="E72"/>
  <c r="BE97"/>
  <c r="F55"/>
  <c r="BE112"/>
  <c r="J52"/>
  <c r="BE87"/>
  <c r="BE91"/>
  <c r="BE93"/>
  <c r="BE118"/>
  <c i="5" r="BK90"/>
  <c r="J90"/>
  <c r="J60"/>
  <c i="6" r="BE120"/>
  <c r="BE125"/>
  <c r="BE85"/>
  <c r="BE89"/>
  <c r="BE101"/>
  <c r="BE110"/>
  <c r="BE114"/>
  <c r="BE122"/>
  <c r="BE95"/>
  <c r="BE108"/>
  <c r="BE116"/>
  <c r="BE127"/>
  <c r="BE129"/>
  <c i="5" r="F55"/>
  <c r="BE97"/>
  <c r="BE143"/>
  <c r="BE163"/>
  <c r="BE180"/>
  <c r="BE182"/>
  <c r="BE205"/>
  <c r="BE227"/>
  <c r="BE229"/>
  <c r="BE233"/>
  <c r="BE239"/>
  <c r="BE253"/>
  <c r="BE273"/>
  <c r="BE294"/>
  <c r="BE296"/>
  <c r="BE298"/>
  <c r="E79"/>
  <c r="BE120"/>
  <c r="BE137"/>
  <c r="BE195"/>
  <c r="BE200"/>
  <c r="BE207"/>
  <c r="BE245"/>
  <c r="BE247"/>
  <c r="BE259"/>
  <c r="BE265"/>
  <c r="BE271"/>
  <c r="BE277"/>
  <c r="BE279"/>
  <c i="4" r="BK82"/>
  <c r="J82"/>
  <c r="J60"/>
  <c i="5" r="J52"/>
  <c r="BE118"/>
  <c r="BE123"/>
  <c r="BE125"/>
  <c r="BE127"/>
  <c r="BE154"/>
  <c r="BE156"/>
  <c r="BE158"/>
  <c r="BE168"/>
  <c r="BE184"/>
  <c r="BE221"/>
  <c r="BE255"/>
  <c r="BE257"/>
  <c r="BE115"/>
  <c r="BE152"/>
  <c r="BE237"/>
  <c r="BE243"/>
  <c r="BE275"/>
  <c r="BE285"/>
  <c r="BE287"/>
  <c r="BE141"/>
  <c r="BE145"/>
  <c r="BE160"/>
  <c r="BE165"/>
  <c r="BE176"/>
  <c r="BE186"/>
  <c r="BE192"/>
  <c r="BE197"/>
  <c r="BE203"/>
  <c r="BE217"/>
  <c r="BE219"/>
  <c r="BE267"/>
  <c r="BE95"/>
  <c r="BE134"/>
  <c r="BE139"/>
  <c r="BE170"/>
  <c r="BE188"/>
  <c r="BE231"/>
  <c r="BE235"/>
  <c r="BE251"/>
  <c r="BE263"/>
  <c r="BE281"/>
  <c r="BE92"/>
  <c r="BE99"/>
  <c r="BE108"/>
  <c r="BE148"/>
  <c r="BE150"/>
  <c r="BE174"/>
  <c r="BE178"/>
  <c r="BE190"/>
  <c r="BE213"/>
  <c r="BE249"/>
  <c r="BE261"/>
  <c r="BE130"/>
  <c r="BE209"/>
  <c r="BE211"/>
  <c r="BE215"/>
  <c r="BE223"/>
  <c r="BE225"/>
  <c r="BE241"/>
  <c r="BE290"/>
  <c r="BE292"/>
  <c i="4" r="F55"/>
  <c r="BE139"/>
  <c r="BE147"/>
  <c r="BE154"/>
  <c r="E71"/>
  <c r="BE93"/>
  <c i="3" r="BK80"/>
  <c r="J80"/>
  <c i="4" r="BE98"/>
  <c r="BE102"/>
  <c r="J75"/>
  <c r="BE119"/>
  <c r="BE124"/>
  <c r="BE126"/>
  <c r="BE143"/>
  <c r="BE87"/>
  <c r="BE90"/>
  <c r="BE105"/>
  <c r="BE109"/>
  <c r="BE111"/>
  <c r="BE158"/>
  <c r="BE161"/>
  <c r="BE169"/>
  <c r="BE84"/>
  <c r="BE95"/>
  <c r="BE100"/>
  <c r="BE107"/>
  <c r="BE121"/>
  <c r="BE128"/>
  <c r="BE130"/>
  <c r="BE134"/>
  <c r="BE136"/>
  <c r="BE145"/>
  <c r="BE150"/>
  <c r="BE152"/>
  <c r="BE156"/>
  <c r="BE163"/>
  <c r="BE165"/>
  <c r="BE173"/>
  <c r="BE114"/>
  <c r="BE116"/>
  <c r="BE132"/>
  <c r="BE141"/>
  <c r="BE167"/>
  <c r="BE171"/>
  <c i="2" r="J99"/>
  <c r="J61"/>
  <c r="BK370"/>
  <c r="J370"/>
  <c r="J69"/>
  <c i="3" r="J52"/>
  <c r="F77"/>
  <c r="BE88"/>
  <c r="BE84"/>
  <c r="E48"/>
  <c r="BE92"/>
  <c r="BE82"/>
  <c r="BE86"/>
  <c r="BE90"/>
  <c r="BE94"/>
  <c i="1" r="AW55"/>
  <c i="2" r="E48"/>
  <c r="J52"/>
  <c r="F55"/>
  <c r="BE100"/>
  <c r="BE106"/>
  <c r="BE108"/>
  <c r="BE111"/>
  <c r="BE113"/>
  <c r="BE116"/>
  <c r="BE118"/>
  <c r="BE121"/>
  <c r="BE124"/>
  <c r="BE128"/>
  <c r="BE135"/>
  <c r="BE142"/>
  <c r="BE149"/>
  <c r="BE153"/>
  <c r="BE160"/>
  <c r="BE162"/>
  <c r="BE165"/>
  <c r="BE167"/>
  <c r="BE171"/>
  <c r="BE176"/>
  <c r="BE180"/>
  <c r="BE183"/>
  <c r="BE186"/>
  <c r="BE189"/>
  <c r="BE194"/>
  <c r="BE201"/>
  <c r="BE205"/>
  <c r="BE210"/>
  <c r="BE212"/>
  <c r="BE214"/>
  <c r="BE221"/>
  <c r="BE227"/>
  <c r="BE229"/>
  <c r="BE232"/>
  <c r="BE238"/>
  <c r="BE241"/>
  <c r="BE244"/>
  <c r="BE246"/>
  <c r="BE249"/>
  <c r="BE253"/>
  <c r="BE257"/>
  <c r="BE261"/>
  <c r="BE265"/>
  <c r="BE270"/>
  <c r="BE272"/>
  <c r="BE274"/>
  <c r="BE276"/>
  <c r="BE278"/>
  <c r="BE280"/>
  <c r="BE282"/>
  <c r="BE286"/>
  <c r="BE292"/>
  <c r="BE296"/>
  <c r="BE300"/>
  <c r="BE304"/>
  <c r="BE308"/>
  <c r="BE311"/>
  <c r="BE317"/>
  <c r="BE320"/>
  <c r="BE324"/>
  <c r="BE335"/>
  <c r="BE347"/>
  <c r="BE349"/>
  <c r="BE353"/>
  <c r="BE355"/>
  <c r="BE358"/>
  <c r="BE360"/>
  <c r="BE362"/>
  <c r="BE365"/>
  <c r="BE368"/>
  <c r="BE372"/>
  <c r="BE376"/>
  <c r="BE379"/>
  <c r="BE383"/>
  <c r="BE387"/>
  <c r="BE391"/>
  <c r="BE395"/>
  <c r="BE398"/>
  <c r="BE402"/>
  <c r="BE406"/>
  <c r="BE409"/>
  <c r="BE411"/>
  <c r="BE414"/>
  <c r="BE418"/>
  <c r="BE421"/>
  <c r="BE425"/>
  <c r="BE428"/>
  <c r="BE437"/>
  <c r="BE442"/>
  <c r="BE445"/>
  <c r="BE452"/>
  <c r="BE454"/>
  <c r="BE456"/>
  <c r="BE458"/>
  <c r="BE462"/>
  <c r="BE464"/>
  <c r="BE466"/>
  <c r="BE469"/>
  <c r="BE472"/>
  <c r="BE474"/>
  <c r="BE477"/>
  <c r="BE479"/>
  <c r="BE481"/>
  <c r="BE483"/>
  <c r="BE485"/>
  <c r="BE487"/>
  <c r="BE489"/>
  <c r="BE491"/>
  <c r="BE493"/>
  <c r="BE495"/>
  <c r="BE497"/>
  <c r="BE499"/>
  <c r="BE501"/>
  <c r="BE503"/>
  <c r="BE505"/>
  <c r="BE507"/>
  <c r="BE511"/>
  <c r="BE513"/>
  <c r="BE515"/>
  <c r="BE517"/>
  <c r="BE519"/>
  <c r="BE522"/>
  <c r="BE525"/>
  <c r="BE529"/>
  <c r="BE533"/>
  <c r="BE540"/>
  <c r="BE546"/>
  <c r="BE550"/>
  <c r="BE554"/>
  <c r="BE558"/>
  <c r="BE565"/>
  <c r="BE572"/>
  <c r="BE575"/>
  <c r="BE578"/>
  <c r="BE580"/>
  <c r="BE582"/>
  <c r="BE589"/>
  <c r="BE601"/>
  <c r="BE603"/>
  <c r="BE605"/>
  <c r="BE609"/>
  <c r="BE611"/>
  <c r="BE614"/>
  <c r="BE617"/>
  <c r="BE621"/>
  <c r="BE630"/>
  <c r="BE633"/>
  <c r="BE635"/>
  <c r="BE637"/>
  <c r="BE639"/>
  <c r="BE648"/>
  <c r="BE650"/>
  <c r="BE653"/>
  <c r="BE659"/>
  <c r="BE661"/>
  <c r="BE663"/>
  <c r="BE665"/>
  <c r="BE668"/>
  <c r="BE671"/>
  <c r="BE678"/>
  <c i="1" r="BA55"/>
  <c r="BB55"/>
  <c r="BC55"/>
  <c r="BD55"/>
  <c i="5" r="F37"/>
  <c i="1" r="BD58"/>
  <c i="5" r="F34"/>
  <c i="1" r="BA58"/>
  <c i="9" r="F37"/>
  <c i="1" r="BD62"/>
  <c i="9" r="F34"/>
  <c i="1" r="BA62"/>
  <c i="6" r="F35"/>
  <c i="1" r="BB59"/>
  <c i="4" r="F36"/>
  <c i="1" r="BC57"/>
  <c i="9" r="J34"/>
  <c i="1" r="AW62"/>
  <c i="8" r="F34"/>
  <c i="1" r="BA61"/>
  <c i="9" r="J30"/>
  <c i="3" r="F35"/>
  <c i="1" r="BB56"/>
  <c i="10" r="F35"/>
  <c i="1" r="BB63"/>
  <c i="9" r="F36"/>
  <c i="1" r="BC62"/>
  <c i="8" r="J30"/>
  <c i="4" r="F35"/>
  <c i="1" r="BB57"/>
  <c i="5" r="F35"/>
  <c i="1" r="BB58"/>
  <c i="5" r="J34"/>
  <c i="1" r="AW58"/>
  <c i="3" r="F36"/>
  <c i="1" r="BC56"/>
  <c i="4" r="F34"/>
  <c i="1" r="BA57"/>
  <c i="10" r="J34"/>
  <c i="1" r="AW63"/>
  <c i="3" r="J30"/>
  <c i="9" r="F35"/>
  <c i="1" r="BB62"/>
  <c i="6" r="F36"/>
  <c i="1" r="BC59"/>
  <c i="3" r="F34"/>
  <c i="1" r="BA56"/>
  <c i="10" r="F34"/>
  <c i="1" r="BA63"/>
  <c i="6" r="J34"/>
  <c i="1" r="AW59"/>
  <c i="3" r="J34"/>
  <c i="1" r="AW56"/>
  <c i="3" r="F37"/>
  <c i="1" r="BD56"/>
  <c i="10" r="F37"/>
  <c i="1" r="BD63"/>
  <c i="7" r="F37"/>
  <c i="1" r="BD60"/>
  <c i="7" r="F36"/>
  <c i="1" r="BC60"/>
  <c i="7" r="F34"/>
  <c i="1" r="BA60"/>
  <c i="8" r="F35"/>
  <c i="1" r="BB61"/>
  <c i="5" r="F36"/>
  <c i="1" r="BC58"/>
  <c i="8" r="F36"/>
  <c i="1" r="BC61"/>
  <c i="4" r="F37"/>
  <c i="1" r="BD57"/>
  <c i="7" r="J34"/>
  <c i="1" r="AW60"/>
  <c i="7" r="F35"/>
  <c i="1" r="BB60"/>
  <c i="8" r="F37"/>
  <c i="1" r="BD61"/>
  <c i="4" r="J34"/>
  <c i="1" r="AW57"/>
  <c i="8" r="J34"/>
  <c i="1" r="AW61"/>
  <c i="6" r="F37"/>
  <c i="1" r="BD59"/>
  <c i="6" r="F34"/>
  <c i="1" r="BA59"/>
  <c i="10" r="F36"/>
  <c i="1" r="BC63"/>
  <c i="10" l="1" r="R86"/>
  <c r="R85"/>
  <c i="5" r="R132"/>
  <c r="R89"/>
  <c i="2" r="T98"/>
  <c i="10" r="T86"/>
  <c r="T85"/>
  <c r="BK86"/>
  <c r="J86"/>
  <c r="J60"/>
  <c i="7" r="T86"/>
  <c r="T85"/>
  <c r="BK86"/>
  <c r="BK85"/>
  <c r="J85"/>
  <c r="J59"/>
  <c r="P86"/>
  <c r="P85"/>
  <c i="1" r="AU60"/>
  <c i="6" r="T83"/>
  <c r="T82"/>
  <c i="2" r="T370"/>
  <c r="BK98"/>
  <c r="J98"/>
  <c r="J60"/>
  <c i="7" r="R86"/>
  <c r="R85"/>
  <c i="2" r="R98"/>
  <c i="5" r="T132"/>
  <c r="P132"/>
  <c i="2" r="R370"/>
  <c r="P97"/>
  <c i="1" r="AU55"/>
  <c i="5" r="T90"/>
  <c r="T89"/>
  <c r="P90"/>
  <c r="P89"/>
  <c i="1" r="AU58"/>
  <c i="10" r="J87"/>
  <c r="J61"/>
  <c i="1" r="AG62"/>
  <c r="AG61"/>
  <c i="8" r="J59"/>
  <c i="5" r="BK89"/>
  <c r="J89"/>
  <c r="J59"/>
  <c i="4" r="BK81"/>
  <c r="J81"/>
  <c r="J59"/>
  <c i="1" r="AG56"/>
  <c i="3" r="J59"/>
  <c i="2" r="BK97"/>
  <c r="J97"/>
  <c r="J59"/>
  <c i="6" r="J33"/>
  <c i="1" r="AV59"/>
  <c r="AT59"/>
  <c i="3" r="F33"/>
  <c i="1" r="AZ56"/>
  <c r="BC54"/>
  <c r="W32"/>
  <c i="4" r="J33"/>
  <c i="1" r="AV57"/>
  <c r="AT57"/>
  <c i="10" r="F33"/>
  <c i="1" r="AZ63"/>
  <c i="9" r="F33"/>
  <c i="1" r="AZ62"/>
  <c i="6" r="J30"/>
  <c i="1" r="AG59"/>
  <c i="8" r="F33"/>
  <c i="1" r="AZ61"/>
  <c i="10" r="J33"/>
  <c i="1" r="AV63"/>
  <c r="AT63"/>
  <c i="5" r="J33"/>
  <c i="1" r="AV58"/>
  <c r="AT58"/>
  <c i="3" r="J33"/>
  <c i="1" r="AV56"/>
  <c r="AT56"/>
  <c r="AN56"/>
  <c i="2" r="F33"/>
  <c i="1" r="AZ55"/>
  <c i="7" r="F33"/>
  <c i="1" r="AZ60"/>
  <c i="8" r="J33"/>
  <c i="1" r="AV61"/>
  <c r="AT61"/>
  <c r="AN61"/>
  <c r="BB54"/>
  <c r="W31"/>
  <c i="6" r="F33"/>
  <c i="1" r="AZ59"/>
  <c i="2" r="J33"/>
  <c i="1" r="AV55"/>
  <c r="AT55"/>
  <c i="4" r="F33"/>
  <c i="1" r="AZ57"/>
  <c i="7" r="J33"/>
  <c i="1" r="AV60"/>
  <c r="AT60"/>
  <c i="5" r="F33"/>
  <c i="1" r="AZ58"/>
  <c r="BD54"/>
  <c r="W33"/>
  <c r="BA54"/>
  <c r="W30"/>
  <c i="9" r="J33"/>
  <c i="1" r="AV62"/>
  <c r="AT62"/>
  <c r="AN62"/>
  <c i="2" l="1" r="T97"/>
  <c r="R97"/>
  <c i="10" r="BK85"/>
  <c r="J85"/>
  <c r="J59"/>
  <c i="7" r="J86"/>
  <c r="J60"/>
  <c i="9" r="J39"/>
  <c i="8" r="J39"/>
  <c i="1" r="AN59"/>
  <c i="6" r="J39"/>
  <c i="3" r="J39"/>
  <c i="1" r="AU54"/>
  <c i="5" r="J30"/>
  <c i="1" r="AG58"/>
  <c r="AN58"/>
  <c i="4" r="J30"/>
  <c i="1" r="AG57"/>
  <c r="AN57"/>
  <c i="7" r="J30"/>
  <c i="1" r="AG60"/>
  <c i="2" r="J30"/>
  <c i="1" r="AG55"/>
  <c r="AY54"/>
  <c r="AZ54"/>
  <c r="W29"/>
  <c r="AX54"/>
  <c r="AW54"/>
  <c r="AK30"/>
  <c i="7" l="1" r="J39"/>
  <c i="5" r="J39"/>
  <c i="4" r="J39"/>
  <c i="2" r="J39"/>
  <c i="1" r="AN55"/>
  <c r="AN60"/>
  <c i="10" r="J30"/>
  <c i="1" r="AG63"/>
  <c r="AG54"/>
  <c r="AK26"/>
  <c r="AV54"/>
  <c r="AK29"/>
  <c i="10" l="1" r="J39"/>
  <c i="1" r="AK35"/>
  <c r="AN63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<sst xmlns="http://schemas.openxmlformats.org/spreadsheetml/2006/main">
  <si>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</si>
  <si>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</si>
  <si>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</si>
  <si>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</si>
  <si>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</si>
  <si>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{14ac8906-f2a1-4cd6-b6e2-d8792d9a264d}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</si>
  <si>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</si>
  <si>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</si>
  <si>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</si>
  <si>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</si>
  <si>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</si>
  <si>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</si>
  <si>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</si>
  <si>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</si>
  <si>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07-22-SO-01-A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</si>
  <si>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</si>
  <si>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</si>
  <si>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areálu Sokolovského zámku-Stavební úpravy SV a části SZ křídla (soc.zařízení ITIKA)</t>
  </si>
  <si>
    <t>KSO:</t>
  </si>
  <si>
    <t>801 47</t>
  </si>
  <si>
    <t>CC-CZ:</t>
  </si>
  <si>
    <t>1262</t>
  </si>
  <si>
    <t>Místo:</t>
  </si>
  <si>
    <t>Sokolov</t>
  </si>
  <si>
    <t>Datum:</t>
  </si>
  <si>
    <t>10. 6. 2024</t>
  </si>
  <si>
    <t>CZ-CPV:</t>
  </si>
  <si>
    <t>45000000-7</t>
  </si>
  <si>
    <t>CZ-CPA:</t>
  </si>
  <si>
    <t>41.00.28</t>
  </si>
  <si>
    <t>Zadavatel:</t>
  </si>
  <si>
    <t>IČ:</t>
  </si>
  <si>
    <t/>
  </si>
  <si>
    <t>Muzeum Sokolov p.o.</t>
  </si>
  <si>
    <t>DIČ:</t>
  </si>
  <si>
    <t>Uchazeč:</t>
  </si>
  <si>
    <t>Vyplň údaj</t>
  </si>
  <si>
    <t>Projektant:</t>
  </si>
  <si>
    <t>JURICA a.s. - Ateliér Sokolov</t>
  </si>
  <si>
    <t>True</t>
  </si>
  <si>
    <t>Zpracovatel:</t>
  </si>
  <si>
    <t>Eva Marková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</si>
  <si>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</si>
  <si>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</si>
  <si>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</si>
  <si>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</si>
  <si>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</si>
  <si>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</si>
  <si>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</si>
  <si>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</si>
  <si>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</si>
  <si>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</si>
  <si>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</si>
  <si>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</si>
  <si>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</si>
  <si>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</si>
  <si>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</si>
  <si>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</si>
  <si>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</si>
  <si>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</si>
  <si>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</si>
  <si>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</si>
  <si>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</si>
  <si>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</si>
  <si>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</si>
  <si>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</si>
  <si>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</si>
  <si>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</si>
  <si>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</si>
  <si>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</si>
  <si>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</si>
  <si>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</si>
  <si>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</si>
  <si>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</si>
  <si>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</si>
  <si>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</si>
  <si>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</si>
  <si>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</si>
  <si>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</si>
  <si>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</si>
  <si>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</si>
  <si>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</si>
  <si>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</si>
  <si>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01-D.1.1-ARS</t>
  </si>
  <si>
    <t xml:space="preserve">Architektonické a stavební  řešení</t>
  </si>
  <si>
    <t>STA</t>
  </si>
  <si>
    <t>1</t>
  </si>
  <si>
    <t>{7c412799-e7b3-41ab-93b8-a0fa2ff020b4}</t>
  </si>
  <si>
    <t>2</t>
  </si>
  <si>
    <t>01-D.1.1-MOB</t>
  </si>
  <si>
    <t>Mobiliář</t>
  </si>
  <si>
    <t>{a971c87a-6c97-426b-8354-42261b8e3ce4}</t>
  </si>
  <si>
    <t>01-D.1.4.1-EL</t>
  </si>
  <si>
    <t>Elektroinstalace</t>
  </si>
  <si>
    <t>{1d842430-08ae-4e72-b658-7f407d9294cc}</t>
  </si>
  <si>
    <t>01-D.1.4.2-ZTI</t>
  </si>
  <si>
    <t>Zdravotně technické instalace</t>
  </si>
  <si>
    <t>{ac7551eb-52d2-48ab-b56e-30e503f828a1}</t>
  </si>
  <si>
    <t>01-D.1.4.3-VZT</t>
  </si>
  <si>
    <t>Vzduchotechnika</t>
  </si>
  <si>
    <t>{f3ed33d2-453e-49c5-b99f-ceb4cdb8e75d}</t>
  </si>
  <si>
    <t>01-D.1.4.4-VYT</t>
  </si>
  <si>
    <t>Vytápění</t>
  </si>
  <si>
    <t>{49274f65-0ff0-4803-a495-9febf7c9f9bb}</t>
  </si>
  <si>
    <t>01-D1.4.5-SLA</t>
  </si>
  <si>
    <t>Slaboproudé rozvody</t>
  </si>
  <si>
    <t>{c2d70d93-65b2-4cd8-a0a9-9d6859f9860b}</t>
  </si>
  <si>
    <t>01-D.1.4.6-EPS</t>
  </si>
  <si>
    <t>Elektrická požární signalizace</t>
  </si>
  <si>
    <t>{58443de3-85f4-4d16-a4c7-27578764dd01}</t>
  </si>
  <si>
    <t>VRN</t>
  </si>
  <si>
    <t>Vedlejší rozpočtové náklady</t>
  </si>
  <si>
    <t>{53fd0c3b-7e49-4a63-9be8-70e79c7991c4}</t>
  </si>
  <si>
    <t>KRYCÍ LIST SOUPISU PRACÍ</t>
  </si>
  <si>
    <t>Objekt:</t>
  </si>
  <si>
    <t xml:space="preserve">01-D.1.1-ARS - Architektonické a stavební 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</si>
  <si>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</si>
  <si>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</si>
  <si>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</si>
  <si>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</si>
  <si>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</si>
  <si>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</si>
  <si>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</si>
  <si>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</si>
  <si>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</si>
  <si>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</si>
  <si>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</si>
  <si>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</si>
  <si>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</si>
  <si>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</si>
  <si>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</si>
  <si>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</si>
  <si>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</si>
  <si>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</si>
  <si>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</si>
  <si>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</si>
  <si>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</si>
  <si>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</si>
  <si>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</si>
  <si>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</si>
  <si>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</si>
  <si>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</si>
  <si>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</si>
  <si>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</si>
  <si>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</si>
  <si>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</si>
  <si>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</si>
  <si>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</si>
  <si>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</si>
  <si>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</si>
  <si>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</si>
  <si>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</si>
  <si>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</si>
  <si>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</si>
  <si>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</si>
  <si>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</si>
  <si>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</si>
  <si>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</si>
  <si>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</si>
  <si>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4</t>
  </si>
  <si>
    <t>-1367175642</t>
  </si>
  <si>
    <t>PP</t>
  </si>
  <si>
    <t>Vykopávka v uzavřených prostorech ručně v hornině třídy těžitelnosti I skupiny 1 až 3</t>
  </si>
  <si>
    <t>VV</t>
  </si>
  <si>
    <t>m.č.141-146 skladba BS4</t>
  </si>
  <si>
    <t>(5,0*3,925+0,75*3,15)*0,2</t>
  </si>
  <si>
    <t>((1,75+1,3)/2*0,75)*0,2</t>
  </si>
  <si>
    <t>Součet</t>
  </si>
  <si>
    <t>162211311</t>
  </si>
  <si>
    <t>Vodorovné přemístění výkopku z horniny třídy těžitelnosti I skupiny 1 až 3 stavebním kolečkem do 10 m</t>
  </si>
  <si>
    <t>-585105745</t>
  </si>
  <si>
    <t>Vodorovné přemístění výkopku nebo sypaniny stavebním kolečkem s vyprázdněním kolečka na hromady nebo do dopravního prostředku na vzdálenost do 10 m z horniny třídy těžitelnosti I, skupiny 1 až 3</t>
  </si>
  <si>
    <t>3</t>
  </si>
  <si>
    <t>162211319</t>
  </si>
  <si>
    <t>Příplatek k vodorovnému přemístění výkopku z horniny třídy těžitelnosti I skupiny 1 až 3 stavebním kolečkem za každých dalších 10 m</t>
  </si>
  <si>
    <t>626637707</t>
  </si>
  <si>
    <t>Vodorovné přemístění výkopku nebo sypaniny stavebním kolečkem s vyprázdněním kolečka na hromady nebo do dopravního prostředku na vzdálenost do 10 m Příplatek za každých dalších 10 m k ceně -1311</t>
  </si>
  <si>
    <t>1,54233333333333*3 "Přepočtené koeficientem množství</t>
  </si>
  <si>
    <t>162751117</t>
  </si>
  <si>
    <t>Vodorovné přemístění přes 9 000 do 10000 m výkopku/sypaniny z horniny třídy těžitelnosti I skupiny 1 až 3</t>
  </si>
  <si>
    <t>-1734479276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</si>
  <si>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</si>
  <si>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</si>
  <si>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162751119</t>
  </si>
  <si>
    <t>Příplatek k vodorovnému přemístění výkopku/sypaniny z horniny třídy těžitelnosti I skupiny 1 až 3 ZKD 1000 m přes 10000 m</t>
  </si>
  <si>
    <t>-1648310207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</si>
  <si>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</si>
  <si>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4,627*4 "Přepočtené koeficientem množství</t>
  </si>
  <si>
    <t>6</t>
  </si>
  <si>
    <t>167151111</t>
  </si>
  <si>
    <t>Nakládání výkopku z hornin třídy těžitelnosti I skupiny 1 až 3 přes 100 m3</t>
  </si>
  <si>
    <t>1404158284</t>
  </si>
  <si>
    <t>Nakládání, skládání a překládání neulehlého výkopku nebo sypaniny strojně nakládání, množství přes 100 m3, z hornin třídy těžitelnosti I, skupiny 1 až 3</t>
  </si>
  <si>
    <t>7</t>
  </si>
  <si>
    <t>171201231</t>
  </si>
  <si>
    <t>Poplatek za uložení zeminy a kamení na recyklační skládce (skládkovné) kód odpadu 17 05 04</t>
  </si>
  <si>
    <t>t</t>
  </si>
  <si>
    <t>846029912</t>
  </si>
  <si>
    <t>Poplatek za uložení stavebního odpadu na recyklační skládce (skládkovné) zeminy a kamení zatříděného do Katalogu odpadů pod kódem 17 05 04</t>
  </si>
  <si>
    <t>4,627*1,5 "Přepočtené koeficientem množství</t>
  </si>
  <si>
    <t>8</t>
  </si>
  <si>
    <t>171251201</t>
  </si>
  <si>
    <t>Uložení sypaniny na skládky nebo meziskládky</t>
  </si>
  <si>
    <t>-1555451414</t>
  </si>
  <si>
    <t>Uložení sypaniny na skládky nebo meziskládky bez hutnění s upravením uložené sypaniny do předepsaného tvaru</t>
  </si>
  <si>
    <t>Zakládání</t>
  </si>
  <si>
    <t>9</t>
  </si>
  <si>
    <t>271532212</t>
  </si>
  <si>
    <t>Podsyp pod základové konstrukce se zhutněním z hrubého kameniva frakce 16 až 32 mm</t>
  </si>
  <si>
    <t>-2140922860</t>
  </si>
  <si>
    <t>Podsyp pod základové konstrukce se zhutněním a urovnáním povrchu z kameniva hrubého, frakce 16 - 32 mm</t>
  </si>
  <si>
    <t>pod KŠ1</t>
  </si>
  <si>
    <t>0,1*0,8*1,3</t>
  </si>
  <si>
    <t>10</t>
  </si>
  <si>
    <t>271572211</t>
  </si>
  <si>
    <t>Podsyp pod základové konstrukce se zhutněním z netříděného štěrkopísku</t>
  </si>
  <si>
    <t>-1135938578</t>
  </si>
  <si>
    <t>Podsyp pod základové konstrukce se zhutněním a urovnáním povrchu ze štěrkopísku netříděného</t>
  </si>
  <si>
    <t>skladba P5+P6</t>
  </si>
  <si>
    <t>(5,0*3,925+0,75*3,15)*0,1</t>
  </si>
  <si>
    <t>((1,75+1,3)/2*0,75)*0,1</t>
  </si>
  <si>
    <t>11</t>
  </si>
  <si>
    <t>273321511</t>
  </si>
  <si>
    <t>Základové desky ze ŽB bez zvýšených nároků na prostředí tř. C 25/30</t>
  </si>
  <si>
    <t>-2015487316</t>
  </si>
  <si>
    <t>Základy z betonu železového (bez výztuže) desky z betonu bez zvláštních nároků na prostředí tř. C 25/30</t>
  </si>
  <si>
    <t>23,132*0,15</t>
  </si>
  <si>
    <t>pod RŠ1</t>
  </si>
  <si>
    <t>0,15*0,8*1,3</t>
  </si>
  <si>
    <t>12</t>
  </si>
  <si>
    <t>273362021</t>
  </si>
  <si>
    <t>Výztuž základových desek svařovanými sítěmi Kari</t>
  </si>
  <si>
    <t>408903347</t>
  </si>
  <si>
    <t>Výztuž základů desek ze svařovaných sítí z drátů typu KARI</t>
  </si>
  <si>
    <t>skladba P5+P6 2x</t>
  </si>
  <si>
    <t>1,35*23,132*1,2/1000*2</t>
  </si>
  <si>
    <t>0,8*1,3*7,9*1,2/1000*2</t>
  </si>
  <si>
    <t>13</t>
  </si>
  <si>
    <t>279113152</t>
  </si>
  <si>
    <t>Základová zeď tl přes 150 do 200 mm z tvárnic ztraceného bednění včetně výplně z betonu tř. C 25/30</t>
  </si>
  <si>
    <t>m2</t>
  </si>
  <si>
    <t>789327621</t>
  </si>
  <si>
    <t>Základové zdi z tvárnic ztraceného bednění včetně výplně z betonu bez zvláštních nároků na vliv prostředí třídy C 25/30, tloušťky zdiva přes 150 do 200 mm</t>
  </si>
  <si>
    <t>šachta 1</t>
  </si>
  <si>
    <t>(0,6*2+1,3*2)*1,85</t>
  </si>
  <si>
    <t>14</t>
  </si>
  <si>
    <t>279361821</t>
  </si>
  <si>
    <t>Výztuž základových zdí nosných betonářskou ocelí 10 505</t>
  </si>
  <si>
    <t>700130517</t>
  </si>
  <si>
    <t>Výztuž základových zdí nosných svislých nebo odkloněných od svislice, rovinných nebo oblých, deskových nebo žebrových, včetně výztuže jejich žeber z betonářské oceli 10 505 (R) nebo BSt 500</t>
  </si>
  <si>
    <t>šachta 2</t>
  </si>
  <si>
    <t>(0,6*2+1,3*2)/0,5*1,95*4*0,888/1000</t>
  </si>
  <si>
    <t>(0,6*2+1,3*2)*2*6*0,888/1000</t>
  </si>
  <si>
    <t>Svislé a kompletní konstrukce</t>
  </si>
  <si>
    <t>317168012</t>
  </si>
  <si>
    <t>Překlad keramický plochý š 115 mm dl 1250 mm</t>
  </si>
  <si>
    <t>kus</t>
  </si>
  <si>
    <t>-1385213180</t>
  </si>
  <si>
    <t>Překlady keramické ploché osazené do maltového lože, výšky překladu 71 mm šířky 115 mm, délky 1250 mm</t>
  </si>
  <si>
    <t>16</t>
  </si>
  <si>
    <t>317941121</t>
  </si>
  <si>
    <t>Osazování ocelových válcovaných nosníků na zdivu I, IE, U, UE nebo L do č. 12 nebo výšky do 120 mm</t>
  </si>
  <si>
    <t>109095930</t>
  </si>
  <si>
    <t>Osazování ocelových válcovaných nosníků na zdivu I nebo IE nebo U nebo UE nebo L do č. 12 nebo výšky do 120 mm</t>
  </si>
  <si>
    <t>5,82*2,3*2/1000</t>
  </si>
  <si>
    <t>17</t>
  </si>
  <si>
    <t>M</t>
  </si>
  <si>
    <t>13010422</t>
  </si>
  <si>
    <t>úhelník ocelový rovnostranný jakost S235JR (11 375) 50x50x6mm</t>
  </si>
  <si>
    <t>1727243566</t>
  </si>
  <si>
    <t>18</t>
  </si>
  <si>
    <t>342244101</t>
  </si>
  <si>
    <t>Příčka z cihel děrovaných do P10 na maltu M5 tloušťky 80 mm</t>
  </si>
  <si>
    <t>979597897</t>
  </si>
  <si>
    <t>Příčky jednoduché z cihel děrovaných klasických spojených na pero a drážku na maltu M5, pevnost cihel do P15, tl. příčky 80 mm</t>
  </si>
  <si>
    <t>úklid</t>
  </si>
  <si>
    <t>2,7*0,905</t>
  </si>
  <si>
    <t>19</t>
  </si>
  <si>
    <t>342244111</t>
  </si>
  <si>
    <t>Příčka z cihel děrovaných do P10 na maltu M5 tloušťky 115 mm</t>
  </si>
  <si>
    <t>1294557515</t>
  </si>
  <si>
    <t>Příčky jednoduché z cihel děrovaných klasických spojených na pero a drážku na maltu M5, pevnost cihel do P15, tl. příčky 115 mm</t>
  </si>
  <si>
    <t>(3,51+0,1)*3,15-0,9*1,97*2</t>
  </si>
  <si>
    <t>(2,4+0,1)*(2,775*2+1,75+0,125+0,95+2,175+4,9)-(0,8*1,97*2+0,7*1,97*3)</t>
  </si>
  <si>
    <t>20</t>
  </si>
  <si>
    <t>342272245</t>
  </si>
  <si>
    <t>Příčka z pórobetonových hladkých tvárnic na tenkovrstvou maltu tl 150 mm</t>
  </si>
  <si>
    <t>-1509388605</t>
  </si>
  <si>
    <t>Příčky z pórobetonových tvárnic hladkých na tenké maltové lože objemová hmotnost do 500 kg/m3, tloušťka příčky 150 mm</t>
  </si>
  <si>
    <t>342291112</t>
  </si>
  <si>
    <t>Ukotvení příček montážní polyuretanovou pěnou tl příčky přes 100 mm</t>
  </si>
  <si>
    <t>m</t>
  </si>
  <si>
    <t>1598211250</t>
  </si>
  <si>
    <t>Ukotvení příček polyuretanovou pěnou, tl. příčky přes 100 mm</t>
  </si>
  <si>
    <t>3,5</t>
  </si>
  <si>
    <t>22</t>
  </si>
  <si>
    <t>342291121</t>
  </si>
  <si>
    <t>Ukotvení příček k cihelným konstrukcím plochými kotvami</t>
  </si>
  <si>
    <t>1507356957</t>
  </si>
  <si>
    <t>Ukotvení příček plochými kotvami, do konstrukce cihelné</t>
  </si>
  <si>
    <t>2,5*7</t>
  </si>
  <si>
    <t>23</t>
  </si>
  <si>
    <t>346244381</t>
  </si>
  <si>
    <t>Plentování jednostranné v do 200 mm válcovaných nosníků cihlami</t>
  </si>
  <si>
    <t>1812413241</t>
  </si>
  <si>
    <t>Plentování ocelových válcovaných nosníků jednostranné cihlami na maltu, výška stojiny do 200 mm</t>
  </si>
  <si>
    <t>2,3*0,2</t>
  </si>
  <si>
    <t>24</t>
  </si>
  <si>
    <t>349231821</t>
  </si>
  <si>
    <t>Přizdívka ostění s ozubem z cihel tl přes 150 do 300 mm</t>
  </si>
  <si>
    <t>-1180648829</t>
  </si>
  <si>
    <t>Přizdívka z cihel ostění s ozubem ve vybouraných otvorech, s vysekáním kapes pro zavázaní přes 150 do 300 mm</t>
  </si>
  <si>
    <t>zub u schodiště</t>
  </si>
  <si>
    <t>2,4*0,6</t>
  </si>
  <si>
    <t>Vodorovné konstrukce</t>
  </si>
  <si>
    <t>25</t>
  </si>
  <si>
    <t>411321414</t>
  </si>
  <si>
    <t>Stropy deskové ze ŽB tř. C 25/30</t>
  </si>
  <si>
    <t>572997680</t>
  </si>
  <si>
    <t>Stropy z betonu železového (bez výztuže) stropů deskových, plochých střech, desek balkonových, desek hřibových stropů včetně hlavic hřibových sloupů tř. C 25/30</t>
  </si>
  <si>
    <t>strop rš 1</t>
  </si>
  <si>
    <t>(1,3*0,8-0,6*0,6)*0,115</t>
  </si>
  <si>
    <t>do vlny</t>
  </si>
  <si>
    <t>(1,3*0,8-0,6*0,6)/2*0,06</t>
  </si>
  <si>
    <t>26</t>
  </si>
  <si>
    <t>411354245</t>
  </si>
  <si>
    <t>Bednění stropů ztracené z hraněných trapézových vln v 60 mm plech pozinkovaný tl 0,75 mm</t>
  </si>
  <si>
    <t>1351456459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</si>
  <si>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0,75 mm</t>
  </si>
  <si>
    <t>1,3*0,8-0,6*0,6</t>
  </si>
  <si>
    <t>27</t>
  </si>
  <si>
    <t>411362021</t>
  </si>
  <si>
    <t>Výztuž stropů svařovanými sítěmi Kari</t>
  </si>
  <si>
    <t>-1057540590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</si>
  <si>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</si>
  <si>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strop rš1</t>
  </si>
  <si>
    <t>(0,8*1,3-0,6*0,6)*7,9*1,2*2/1000</t>
  </si>
  <si>
    <t>Úpravy povrchů, podlahy a osazování výplní</t>
  </si>
  <si>
    <t>28</t>
  </si>
  <si>
    <t>611315418</t>
  </si>
  <si>
    <t>Oprava vnitřní vápenné hladké omítky stropů v rozsahu plochy přes 30 do 50 % s celoplošným přeštukováním</t>
  </si>
  <si>
    <t>-1065294738</t>
  </si>
  <si>
    <t>Oprava vápenné omítky vnitřních ploch hladké, tloušťky do 20 mm, s celoplošným přeštukováním, tloušťky štuku do 3 mm, stropů, v rozsahu opravované plochy přes 30 do 50%</t>
  </si>
  <si>
    <t>29</t>
  </si>
  <si>
    <t>611315453</t>
  </si>
  <si>
    <t>Příplatek k cenám opravy vápenné omítky stropů za dalších 10 mm v rozsahu přes 30 do 50 %</t>
  </si>
  <si>
    <t>538672301</t>
  </si>
  <si>
    <t>Oprava vápenné omítky vnitřních ploch Příplatek k cenám za každých dalších 10 mm tloušťky omítky stropů,v rozsahu opravované plochy přes 30 do 50%</t>
  </si>
  <si>
    <t>30</t>
  </si>
  <si>
    <t>612131121</t>
  </si>
  <si>
    <t>Penetrační disperzní nátěr vnitřních stěn nanášený ručně</t>
  </si>
  <si>
    <t>1595250840</t>
  </si>
  <si>
    <t>Podkladní a spojovací vrstva vnitřních omítaných ploch penetrace disperzní nanášená ručně stěn</t>
  </si>
  <si>
    <t>stávající zdi</t>
  </si>
  <si>
    <t>190,985</t>
  </si>
  <si>
    <t>nové zdi</t>
  </si>
  <si>
    <t>83,212</t>
  </si>
  <si>
    <t>31</t>
  </si>
  <si>
    <t>612321121</t>
  </si>
  <si>
    <t>Vápenocementová omítka hladká jednovrstvá vnitřních stěn nanášená ručně</t>
  </si>
  <si>
    <t>344509670</t>
  </si>
  <si>
    <t>Omítka vápenocementová vnitřních ploch nanášená ručně jednovrstvá, tloušťky do 10 mm hladká svislých konstrukcí stěn</t>
  </si>
  <si>
    <t>dle nových příček</t>
  </si>
  <si>
    <t>2,444*2</t>
  </si>
  <si>
    <t>39,162*2</t>
  </si>
  <si>
    <t>32</t>
  </si>
  <si>
    <t>612315418</t>
  </si>
  <si>
    <t>Oprava vnitřní vápenné hladké omítky stěn v rozsahu plochy přes 30 do 50 % s celoplošným přeštukováním</t>
  </si>
  <si>
    <t>-1599819238</t>
  </si>
  <si>
    <t>Oprava vápenné omítky vnitřních ploch hladké, tloušťky do 20 mm, s celoplošným přeštukováním, tloušťky štuku do 3 mm, stěn, v rozsahu opravované plochy přes 30 do 50%</t>
  </si>
  <si>
    <t>33</t>
  </si>
  <si>
    <t>612315453</t>
  </si>
  <si>
    <t>Příplatek k cenám opravy vápenné omítky stěn za dalších 10 mm v rozsahu přes 30 do 50 %</t>
  </si>
  <si>
    <t>1521676860</t>
  </si>
  <si>
    <t>Oprava vápenné omítky vnitřních ploch Příplatek k cenám za každých dalších 10 mm tloušťky omítky stěn, v rozsahu opravované plochy přes 30 do 50%</t>
  </si>
  <si>
    <t>190,985*3</t>
  </si>
  <si>
    <t>34</t>
  </si>
  <si>
    <t>612321131</t>
  </si>
  <si>
    <t>Potažení vnitřních stěn vápenocementovým štukem tloušťky do 3 mm</t>
  </si>
  <si>
    <t>193037258</t>
  </si>
  <si>
    <t>Potažení vnitřních ploch vápenocementovým štukem tloušťky do 3 mm svislých konstrukcí stěn</t>
  </si>
  <si>
    <t>nová příčka mezi 140 a WC</t>
  </si>
  <si>
    <t>(3,51*3,15-0,9*1,97*2)</t>
  </si>
  <si>
    <t>(3,51-2,7)*3,15</t>
  </si>
  <si>
    <t>35</t>
  </si>
  <si>
    <t>619991001</t>
  </si>
  <si>
    <t>Zakrytí podlah fólií přilepenou lepící páskou</t>
  </si>
  <si>
    <t>878767812</t>
  </si>
  <si>
    <t>Zakrytí vnitřních ploch před znečištěním včetně pozdějšího odkrytí podlah fólií přilepenou lepící páskou</t>
  </si>
  <si>
    <t>23,5+18,7+3,3+1,05+2,2+3,5+4+6</t>
  </si>
  <si>
    <t>36</t>
  </si>
  <si>
    <t>619991011</t>
  </si>
  <si>
    <t>Obalení konstrukcí a prvků fólií přilepenou lepící páskou</t>
  </si>
  <si>
    <t>-1016732303</t>
  </si>
  <si>
    <t>Zakrytí vnitřních ploch před znečištěním včetně pozdějšího odkrytí konstrukcí a prvků obalením fólií a přelepením páskou</t>
  </si>
  <si>
    <t>37</t>
  </si>
  <si>
    <t>622143005</t>
  </si>
  <si>
    <t>Montáž omítníků plastových, pozinkovaných nebo dřevěných</t>
  </si>
  <si>
    <t>693049953</t>
  </si>
  <si>
    <t>Montáž omítkových profilů plastových, pozinkovaných nebo dřevěných upevněných vtlačením do podkladní vrstvy nebo přibitím omítníků</t>
  </si>
  <si>
    <t>38</t>
  </si>
  <si>
    <t>61418R-01</t>
  </si>
  <si>
    <t>omítník ocelový</t>
  </si>
  <si>
    <t>714793062</t>
  </si>
  <si>
    <t>95,2380952380952*1,05 "Přepočtené koeficientem množství</t>
  </si>
  <si>
    <t>39</t>
  </si>
  <si>
    <t>632441223</t>
  </si>
  <si>
    <t>Potěr anhydritový samonivelační litý C30 tl přes 35 do 40 mm</t>
  </si>
  <si>
    <t>2143218000</t>
  </si>
  <si>
    <t>Potěr anhydritový samonivelační litý tř. C 30, tl. přes 35 do 40 mm</t>
  </si>
  <si>
    <t>skladba P5+6</t>
  </si>
  <si>
    <t>19,0+1,05</t>
  </si>
  <si>
    <t>40</t>
  </si>
  <si>
    <t>63268R-11</t>
  </si>
  <si>
    <t>Vyspravení betonových podlah rychletuhnoucím polymerem s možností okamžitého zatížení</t>
  </si>
  <si>
    <t>-645953557</t>
  </si>
  <si>
    <t>skladba BS3</t>
  </si>
  <si>
    <t>42,2*0,4</t>
  </si>
  <si>
    <t>41</t>
  </si>
  <si>
    <t>63245-r-50</t>
  </si>
  <si>
    <t>Příplatek za práce na historickém objektu (postupy, materiál,..)</t>
  </si>
  <si>
    <t>-2117062583</t>
  </si>
  <si>
    <t>93,114+190,985</t>
  </si>
  <si>
    <t>Ostatní konstrukce a práce, bourání</t>
  </si>
  <si>
    <t>42</t>
  </si>
  <si>
    <t>949101112</t>
  </si>
  <si>
    <t>Lešení pomocné pro objekty pozemních staveb s lešeňovou podlahou v přes 1,9 do 3,5 m zatížení do 150 kg/m2</t>
  </si>
  <si>
    <t>-519048602</t>
  </si>
  <si>
    <t>Lešení pomocné pracovní pro objekty pozemních staveb pro zatížení do 150 kg/m2, o výšce lešeňové podlahy přes 1,9 do 3,5 m</t>
  </si>
  <si>
    <t>dle ploch místností</t>
  </si>
  <si>
    <t>23,5+18,7+3,3+1,05+2,2+3,5+4+8</t>
  </si>
  <si>
    <t>43</t>
  </si>
  <si>
    <t>952901111</t>
  </si>
  <si>
    <t>Vyčištění budov bytové a občanské výstavby při výšce podlaží do 4 m</t>
  </si>
  <si>
    <t>-1059651002</t>
  </si>
  <si>
    <t>Vyčištění budov nebo objektů před předáním do užívání budov bytové nebo občanské výstavby, světlé výšky podlaží do 4 m</t>
  </si>
  <si>
    <t>13,0*6,0</t>
  </si>
  <si>
    <t>6,0*6,5</t>
  </si>
  <si>
    <t>44</t>
  </si>
  <si>
    <t>953171021</t>
  </si>
  <si>
    <t>Osazování poklopů litinových nebo ocelových hm do 50 kg - nádrže</t>
  </si>
  <si>
    <t>-1788708109</t>
  </si>
  <si>
    <t>Osazování kovových předmětů poklopů litinových nebo ocelových včetně rámů, hmotnosti do 50 kg</t>
  </si>
  <si>
    <t>45</t>
  </si>
  <si>
    <t>pokl.1</t>
  </si>
  <si>
    <t>poklop pro zadláždění 600x600x50 vč. rámu, zatížení A30, těsnění,</t>
  </si>
  <si>
    <t>1120086376</t>
  </si>
  <si>
    <t>46</t>
  </si>
  <si>
    <t>953171031</t>
  </si>
  <si>
    <t>Osazování stupadel z betonářské oceli nebo litinových nádrže</t>
  </si>
  <si>
    <t>-2060167639</t>
  </si>
  <si>
    <t>Osazování kovových předmětů stupadel z betonářské oceli nebo litinových</t>
  </si>
  <si>
    <t>47</t>
  </si>
  <si>
    <t>55243806</t>
  </si>
  <si>
    <t>stupadlo ocelové s PE povlakem forma A - P162mm</t>
  </si>
  <si>
    <t>2116152529</t>
  </si>
  <si>
    <t>48</t>
  </si>
  <si>
    <t>953943211</t>
  </si>
  <si>
    <t>Osazování hasicího přístroje</t>
  </si>
  <si>
    <t>-778685782</t>
  </si>
  <si>
    <t>Osazování drobných kovových předmětů kotvených do stěny hasicího přístroje</t>
  </si>
  <si>
    <t>49</t>
  </si>
  <si>
    <t>44932114</t>
  </si>
  <si>
    <t>přístroj hasicí ruční práškový PG 6 LE</t>
  </si>
  <si>
    <t>955948524</t>
  </si>
  <si>
    <t>50</t>
  </si>
  <si>
    <t>961044111</t>
  </si>
  <si>
    <t>Bourání základů z betonu prostého</t>
  </si>
  <si>
    <t>-1228880981</t>
  </si>
  <si>
    <t>Bourání základů z betonu prostého</t>
  </si>
  <si>
    <t>poz. 6 - stávající kanalizační šachta</t>
  </si>
  <si>
    <t>0,6*0,6*1</t>
  </si>
  <si>
    <t>51</t>
  </si>
  <si>
    <t>962031133</t>
  </si>
  <si>
    <t>Bourání příček z cihel pálených na MVC tl do 150 mm</t>
  </si>
  <si>
    <t>541072489</t>
  </si>
  <si>
    <t>Bourání příček z cihel, tvárnic nebo příčkovek z cihel pálených, plných nebo dutých na maltu vápennou nebo vápenocementovou, tl. do 150 mm</t>
  </si>
  <si>
    <t>vč. eram obkaldů</t>
  </si>
  <si>
    <t>2,15*(5,75+3,925+1,95*2+0,95)-(00,8*1,97*2+0,6*1,97*2)</t>
  </si>
  <si>
    <t>2,4*3,15+((3,51-2,4)/3*2*3,15)-0,8*1,97*2</t>
  </si>
  <si>
    <t>52</t>
  </si>
  <si>
    <t>962032231</t>
  </si>
  <si>
    <t>Bourání zdiva z cihel pálených nebo vápenopískových na MV nebo MVC přes 1 m3</t>
  </si>
  <si>
    <t>-608965363</t>
  </si>
  <si>
    <t>Bourání zdiva nadzákladového z cihel nebo tvárnic z cihel pálených nebo vápenopískových, na maltu vápennou nebo vápenocementovou, objemu přes 1 m3</t>
  </si>
  <si>
    <t>ma wc</t>
  </si>
  <si>
    <t>0,225*2,45*2,15</t>
  </si>
  <si>
    <t>53</t>
  </si>
  <si>
    <t>963042819</t>
  </si>
  <si>
    <t>Bourání schodišťových stupňů betonových zhotovených na místě</t>
  </si>
  <si>
    <t>-1763662806</t>
  </si>
  <si>
    <t>poz. 2</t>
  </si>
  <si>
    <t>1,45</t>
  </si>
  <si>
    <t>54</t>
  </si>
  <si>
    <t>965043341</t>
  </si>
  <si>
    <t>Bourání podkladů pod dlažby betonových s potěrem nebo teracem tl do 100 mm pl přes 4 m2</t>
  </si>
  <si>
    <t>509126423</t>
  </si>
  <si>
    <t>Bourání mazanin betonových s potěrem nebo teracem tl. do 100 mm, plochy přes 4 m2</t>
  </si>
  <si>
    <t>skladba BS4</t>
  </si>
  <si>
    <t>23,132*0,1*2</t>
  </si>
  <si>
    <t>55</t>
  </si>
  <si>
    <t>965046111</t>
  </si>
  <si>
    <t>Broušení stávajících betonových podlah úběr do 3 mm</t>
  </si>
  <si>
    <t>1553573199</t>
  </si>
  <si>
    <t>23,5+18,7</t>
  </si>
  <si>
    <t>56</t>
  </si>
  <si>
    <t>965046119</t>
  </si>
  <si>
    <t>Příplatek k broušení stávajících betonových podlah za každý další 1 mm úběru</t>
  </si>
  <si>
    <t>14621742</t>
  </si>
  <si>
    <t>Broušení stávajících betonových podlah Příplatek k ceně za každý další 1 mm úběru</t>
  </si>
  <si>
    <t>42,2*2</t>
  </si>
  <si>
    <t>57</t>
  </si>
  <si>
    <t>968072455</t>
  </si>
  <si>
    <t>Vybourání kovových dveřních zárubní pl do 2 m2</t>
  </si>
  <si>
    <t>1150056586</t>
  </si>
  <si>
    <t>Vybourání kovových rámů oken s křídly, dveřních zárubní, vrat, stěn, ostění nebo obkladů dveřních zárubní, plochy do 2 m2</t>
  </si>
  <si>
    <t>0,9*1,97*2</t>
  </si>
  <si>
    <t>0,8*1,97*5</t>
  </si>
  <si>
    <t>0,6*1,97*2</t>
  </si>
  <si>
    <t>58</t>
  </si>
  <si>
    <t>968072456</t>
  </si>
  <si>
    <t>Vybourání kovových dveřních zárubní pl přes 2 m2</t>
  </si>
  <si>
    <t>795804555</t>
  </si>
  <si>
    <t>Vybourání kovových rámů oken s křídly, dveřních zárubní, vrat, stěn, ostění nebo obkladů dveřních zárubní, plochy přes 2 m2</t>
  </si>
  <si>
    <t>0,95*2,55</t>
  </si>
  <si>
    <t>59</t>
  </si>
  <si>
    <t>977151125</t>
  </si>
  <si>
    <t>Jádrové vrty diamantovými korunkami do stavebních materiálů D přes 180 do 200 mm</t>
  </si>
  <si>
    <t>-1261968383</t>
  </si>
  <si>
    <t>Jádrové vrty diamantovými korunkami do stavebních materiálů (železobetonu, betonu, cihel, obkladů, dlažeb, kamene) průměru přes 180 do 200 mm</t>
  </si>
  <si>
    <t>PNV.06</t>
  </si>
  <si>
    <t>0,2</t>
  </si>
  <si>
    <t>60</t>
  </si>
  <si>
    <t>978011161</t>
  </si>
  <si>
    <t>Otlučení (osekání) vnitřní vápenné nebo vápenocementové omítky stropů v rozsahu přes 30 do 50 %</t>
  </si>
  <si>
    <t>-1017202833</t>
  </si>
  <si>
    <t>Otlučení vápenných nebo vápenocementových omítek vnitřních ploch stropů, v rozsahu přes 30 do 50 %</t>
  </si>
  <si>
    <t>10mm</t>
  </si>
  <si>
    <t>5,8*3,95+1,75*0,8</t>
  </si>
  <si>
    <t>Mezisoučet</t>
  </si>
  <si>
    <t>40% klenby +složitost</t>
  </si>
  <si>
    <t>66,51*0,4</t>
  </si>
  <si>
    <t>dalších 20mm</t>
  </si>
  <si>
    <t>(66,51+26,604)*2</t>
  </si>
  <si>
    <t>61</t>
  </si>
  <si>
    <t>978013161</t>
  </si>
  <si>
    <t>Otlučení (osekání) vnitřní vápenné nebo vápenocementové omítky stěn v rozsahu přes 30 do 50 %</t>
  </si>
  <si>
    <t>594745967</t>
  </si>
  <si>
    <t>Otlučení vápenných nebo vápenocementových omítek vnitřních ploch stěn s vyškrabáním spar, s očištěním zdiva, v rozsahu přes 30 do 50 %</t>
  </si>
  <si>
    <t xml:space="preserve">"m.č.139"  2,4*(4,2*2+4,5*2+3,5*2+2,0)-(0,9*2,0*5)+0,5*(1,1+2,55*2)</t>
  </si>
  <si>
    <t xml:space="preserve">"m.č.140"  2,4*(4,9*2+3,6)-(0,9*2,0+1,0*1,775)+(3,51*(1,2*2+2,2)+0,9*(2,3*2+1,3)+0,5*(2,51*2+1,3))</t>
  </si>
  <si>
    <t xml:space="preserve">"m.č.141-6"  2,4*(5,8*2+3,95+0,6+0,2*2)-1,0*1,775+0,8*(3,51*2+1,5)+0,6*(2,51*2+1,2)</t>
  </si>
  <si>
    <t>+20% klenby ostění, složitost</t>
  </si>
  <si>
    <t>159,154*0,2</t>
  </si>
  <si>
    <t>dalších 40 mm</t>
  </si>
  <si>
    <t>(159,154+31,831)*4</t>
  </si>
  <si>
    <t>62</t>
  </si>
  <si>
    <t>9789001</t>
  </si>
  <si>
    <t>Hliníková plošina pro vozíčkáře (dod+mtž)</t>
  </si>
  <si>
    <t>kpl</t>
  </si>
  <si>
    <t>-1362562031</t>
  </si>
  <si>
    <t>63</t>
  </si>
  <si>
    <t>988-R-07</t>
  </si>
  <si>
    <t>ochrana historické malby 750x1050 mm (rám z latí+OSB deska) mtž+dmtž</t>
  </si>
  <si>
    <t>-1427069080</t>
  </si>
  <si>
    <t>pozice 8</t>
  </si>
  <si>
    <t>64</t>
  </si>
  <si>
    <t>988-R-52</t>
  </si>
  <si>
    <t>Sonda kamerová - prostupnost komínového průduchu</t>
  </si>
  <si>
    <t>-866299204</t>
  </si>
  <si>
    <t>160</t>
  </si>
  <si>
    <t>988-R-53</t>
  </si>
  <si>
    <t>Čištění komínových průduchů</t>
  </si>
  <si>
    <t>1861036891</t>
  </si>
  <si>
    <t>997</t>
  </si>
  <si>
    <t>Přesun sutě</t>
  </si>
  <si>
    <t>65</t>
  </si>
  <si>
    <t>997013213</t>
  </si>
  <si>
    <t>Vnitrostaveništní doprava suti a vybouraných hmot pro budovy v přes 9 do 12 m ručně</t>
  </si>
  <si>
    <t>553154260</t>
  </si>
  <si>
    <t>Vnitrostaveništní doprava suti a vybouraných hmot vodorovně do 50 m svisle ručně pro budovy a haly výšky přes 9 do 12 m</t>
  </si>
  <si>
    <t>66</t>
  </si>
  <si>
    <t>997013501</t>
  </si>
  <si>
    <t>Odvoz suti a vybouraných hmot na skládku nebo meziskládku do 1 km se složením</t>
  </si>
  <si>
    <t>-522914103</t>
  </si>
  <si>
    <t>Odvoz suti a vybouraných hmot na skládku nebo meziskládku se složením, na vzdálenost do 1 km</t>
  </si>
  <si>
    <t>67</t>
  </si>
  <si>
    <t>997013509</t>
  </si>
  <si>
    <t>Příplatek k odvozu suti a vybouraných hmot na skládku ZKD 1 km přes 1 km</t>
  </si>
  <si>
    <t>-307011894</t>
  </si>
  <si>
    <t>Odvoz suti a vybouraných hmot na skládku nebo meziskládku se složením, na vzdálenost Příplatek k ceně za každý další i započatý 1 km přes 1 km</t>
  </si>
  <si>
    <t>56,174*12 "Přepočtené koeficientem množství</t>
  </si>
  <si>
    <t>68</t>
  </si>
  <si>
    <t>997013631</t>
  </si>
  <si>
    <t>Poplatek za uložení na skládce (skládkovné) stavebního odpadu směsného kód odpadu 17 09 04</t>
  </si>
  <si>
    <t>424765071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</si>
  <si>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</si>
  <si>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</si>
  <si>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</si>
  <si>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69</t>
  </si>
  <si>
    <t>998011002</t>
  </si>
  <si>
    <t>Přesun hmot pro budovy zděné v přes 6 do 12 m</t>
  </si>
  <si>
    <t>-921355830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</si>
  <si>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</si>
  <si>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</si>
  <si>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</si>
  <si>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</si>
  <si>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</si>
  <si>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70</t>
  </si>
  <si>
    <t>711111001</t>
  </si>
  <si>
    <t>Provedení izolace proti zemní vlhkosti vodorovné za studena nátěrem penetračním</t>
  </si>
  <si>
    <t>1905662077</t>
  </si>
  <si>
    <t>Provedení izolace proti zemní vlhkosti natěradly a tmely za studena na ploše vodorovné V nátěrem penetračním</t>
  </si>
  <si>
    <t>23,132</t>
  </si>
  <si>
    <t>71</t>
  </si>
  <si>
    <t>11163150</t>
  </si>
  <si>
    <t>lak penetrační asfaltový</t>
  </si>
  <si>
    <t>-1112258728</t>
  </si>
  <si>
    <t>23,132*0,0003 "Přepočtené koeficientem množství</t>
  </si>
  <si>
    <t>72</t>
  </si>
  <si>
    <t>711111131</t>
  </si>
  <si>
    <t>Provedení izolace proti zemní vlhkosti vodorovné za studena nástřikem tloušťky 2 mm</t>
  </si>
  <si>
    <t>-1137536976</t>
  </si>
  <si>
    <t>Provedení izolace proti zemní vlhkosti natěradly a tmely za studena na ploše vodorovné V nástřikem nebo plastickým nátěrem, tl. 2 mm</t>
  </si>
  <si>
    <t>1,0*1,3</t>
  </si>
  <si>
    <t>73</t>
  </si>
  <si>
    <t>711112131</t>
  </si>
  <si>
    <t>Provedení izolace proti zemní vlhkosti svislé za studena nástřikem tloušťky 2 mm</t>
  </si>
  <si>
    <t>194770930</t>
  </si>
  <si>
    <t>Provedení izolace proti zemní vlhkosti natěradly a tmely za studena na ploše svislé S nástřikem nebo plastickým nátěrem, tl. 2 mm</t>
  </si>
  <si>
    <t>74</t>
  </si>
  <si>
    <t>58581003</t>
  </si>
  <si>
    <t>stěrka izolační minerální odolná tlakové vodě</t>
  </si>
  <si>
    <t>kg</t>
  </si>
  <si>
    <t>1406178701</t>
  </si>
  <si>
    <t>1,3+7,03</t>
  </si>
  <si>
    <t>8,33*3,5 "Přepočtené koeficientem množství</t>
  </si>
  <si>
    <t>75</t>
  </si>
  <si>
    <t>711131101</t>
  </si>
  <si>
    <t>Provedení izolace proti zemní vlhkosti pásy na sucho vodorovné AIP nebo tkaninou</t>
  </si>
  <si>
    <t>1686350485</t>
  </si>
  <si>
    <t>Provedení izolace proti zemní vlhkosti pásy na sucho AIP nebo tkaniny na ploše vodorovné V</t>
  </si>
  <si>
    <t>76</t>
  </si>
  <si>
    <t>69311088</t>
  </si>
  <si>
    <t>geotextilie netkaná separační, ochranná, filtrační, drenážní PES 500g/m2</t>
  </si>
  <si>
    <t>-86915011</t>
  </si>
  <si>
    <t>23,132*1,1 "Přepočtené koeficientem množství</t>
  </si>
  <si>
    <t>77</t>
  </si>
  <si>
    <t>711131811</t>
  </si>
  <si>
    <t>Odstranění izolace proti zemní vlhkosti vodorovné</t>
  </si>
  <si>
    <t>1433045491</t>
  </si>
  <si>
    <t>Odstranění izolace proti zemní vlhkosti na ploše vodorovné V</t>
  </si>
  <si>
    <t>78</t>
  </si>
  <si>
    <t>711141559</t>
  </si>
  <si>
    <t>Provedení izolace proti zemní vlhkosti pásy přitavením vodorovné NAIP</t>
  </si>
  <si>
    <t>-488608250</t>
  </si>
  <si>
    <t>Provedení izolace proti zemní vlhkosti pásy přitavením NAIP na ploše vodorovné V</t>
  </si>
  <si>
    <t>skladba P5+6 2x</t>
  </si>
  <si>
    <t>23,132*2</t>
  </si>
  <si>
    <t>79</t>
  </si>
  <si>
    <t>62832001</t>
  </si>
  <si>
    <t>pás asfaltový natavitelný oxidovaný tl 3,5mm typu V60 S35 s vložkou ze skleněné rohože, s jemnozrnným minerálním posypem</t>
  </si>
  <si>
    <t>450077232</t>
  </si>
  <si>
    <t>46,264*1,1655 "Přepočtené koeficientem množství</t>
  </si>
  <si>
    <t>80</t>
  </si>
  <si>
    <t>998711102</t>
  </si>
  <si>
    <t>Přesun hmot tonážní pro izolace proti vodě, vlhkosti a plynům v objektech v přes 6 do 12 m</t>
  </si>
  <si>
    <t>-1305895424</t>
  </si>
  <si>
    <t>Přesun hmot pro izolace proti vodě, vlhkosti a plynům stanovený z hmotnosti přesunovaného materiálu vodorovná dopravní vzdálenost do 50 m v objektech výšky přes 6 do 12 m</t>
  </si>
  <si>
    <t>81</t>
  </si>
  <si>
    <t>998711181</t>
  </si>
  <si>
    <t>Příplatek k přesunu hmot tonážní 711 prováděný bez použití mechanizace</t>
  </si>
  <si>
    <t>-465877165</t>
  </si>
  <si>
    <t>Přesun hmot pro izolace proti vodě, vlhkosti a plynům stanovený z hmotnosti přesunovaného materiálu Příplatek k cenám za přesun prováděný bez použití mechanizace pro jakoukoliv výšku objektu</t>
  </si>
  <si>
    <t>713</t>
  </si>
  <si>
    <t>Izolace tepelné</t>
  </si>
  <si>
    <t>82</t>
  </si>
  <si>
    <t>713111111</t>
  </si>
  <si>
    <t>Montáž izolace tepelné vrchem stropů volně kladenými rohožemi, pásy, dílci, deskami</t>
  </si>
  <si>
    <t>1971402553</t>
  </si>
  <si>
    <t>Montáž tepelné izolace stropů rohožemi, pásy, dílci, deskami, bloky (izolační materiál ve specifikaci) vrchem bez překrytí lepenkou kladenými volně</t>
  </si>
  <si>
    <t>na podhled</t>
  </si>
  <si>
    <t>20,05</t>
  </si>
  <si>
    <t>83</t>
  </si>
  <si>
    <t>63152097</t>
  </si>
  <si>
    <t>pás tepelně izolační univerzální λ=0,032-0,033 tl 60mm</t>
  </si>
  <si>
    <t>-1759469633</t>
  </si>
  <si>
    <t>20,05*1,05 "Přepočtené koeficientem množství</t>
  </si>
  <si>
    <t>84</t>
  </si>
  <si>
    <t>713121111</t>
  </si>
  <si>
    <t>Montáž izolace tepelné podlah volně kladenými rohožemi, pásy, dílci, deskami 1 vrstva</t>
  </si>
  <si>
    <t>633163750</t>
  </si>
  <si>
    <t>Montáž tepelné izolace podlah rohožemi, pásy, deskami, dílci, bloky (izolační materiál ve specifikaci) kladenými volně jednovrstvá</t>
  </si>
  <si>
    <t>19+1,05</t>
  </si>
  <si>
    <t>85</t>
  </si>
  <si>
    <t>28372316</t>
  </si>
  <si>
    <t>deska EPS 100 pro konstrukce s běžným zatížením λ=0,037 tl 140mm</t>
  </si>
  <si>
    <t>-1853800122</t>
  </si>
  <si>
    <t>86</t>
  </si>
  <si>
    <t>713121211</t>
  </si>
  <si>
    <t>Montáž izolace tepelné podlah volně kladenými okrajovými pásky</t>
  </si>
  <si>
    <t>-2000640320</t>
  </si>
  <si>
    <t>Montáž tepelné izolace podlah okrajovými pásky kladenými volně</t>
  </si>
  <si>
    <t xml:space="preserve">"m.č. 141"  2*(2,775+1,17)-(0,9+0,8+0,7*2)</t>
  </si>
  <si>
    <t xml:space="preserve">"m.č. 142"  2*(1,325+0,95)-0,7</t>
  </si>
  <si>
    <t xml:space="preserve">"m.č. 143"  2*(1,2+1,6)-0,7</t>
  </si>
  <si>
    <t xml:space="preserve">"m.č. 144"  2*(1,75+2,175)-0,8</t>
  </si>
  <si>
    <t xml:space="preserve">"m.č. 145"  2*(2,775+1,55)-(0,9+0,8)</t>
  </si>
  <si>
    <t xml:space="preserve">"m.č. 146"  2*(2,775+1,55+2,175+0,95)-(0,7*2+0,8)</t>
  </si>
  <si>
    <t>87</t>
  </si>
  <si>
    <t>28372301</t>
  </si>
  <si>
    <t>deska EPS 100 pro konstrukce s běžným zatížením λ=0,037 tl 20mm</t>
  </si>
  <si>
    <t>-152614133</t>
  </si>
  <si>
    <t xml:space="preserve">dilatační pásek po obvodu </t>
  </si>
  <si>
    <t>40,24*0,05</t>
  </si>
  <si>
    <t>2,012*1,05 "Přepočtené koeficientem množství</t>
  </si>
  <si>
    <t>88</t>
  </si>
  <si>
    <t>998713202</t>
  </si>
  <si>
    <t>Přesun hmot procentní pro izolace tepelné v objektech v přes 6 do 12 m</t>
  </si>
  <si>
    <t>%</t>
  </si>
  <si>
    <t>-1390585401</t>
  </si>
  <si>
    <t>Přesun hmot pro izolace tepelné stanovený procentní sazbou (%) z ceny vodorovná dopravní vzdálenost do 50 m v objektech výšky přes 6 do 12 m</t>
  </si>
  <si>
    <t>763</t>
  </si>
  <si>
    <t>Konstrukce suché výstavby</t>
  </si>
  <si>
    <t>89</t>
  </si>
  <si>
    <t>763113341</t>
  </si>
  <si>
    <t>SDK příčka instalační tl 155 - 650 mm zdvojený profil CW+UW 50 desky 2xH2 12,5 s izolací EI 60 Rw do 54 dB</t>
  </si>
  <si>
    <t>1232380429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</si>
  <si>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155 - 650 mm, profil 50</t>
  </si>
  <si>
    <t>m.č. 144</t>
  </si>
  <si>
    <t>1,75*2,8</t>
  </si>
  <si>
    <t xml:space="preserve">m.č. 146 </t>
  </si>
  <si>
    <t>0,95*2,8</t>
  </si>
  <si>
    <t>90</t>
  </si>
  <si>
    <t>763121714</t>
  </si>
  <si>
    <t>SDK stěna předsazená základní penetrační nátěr</t>
  </si>
  <si>
    <t>1646621391</t>
  </si>
  <si>
    <t>Stěna předsazená ze sádrokartonových desek ostatní konstrukce a práce na předsazených stěnách ze sádrokartonových desek základní penetrační nátěr</t>
  </si>
  <si>
    <t>91</t>
  </si>
  <si>
    <t>763121751</t>
  </si>
  <si>
    <t>Příplatek k SDK stěně předsazené za plochu do 6 m2 jednotlivě</t>
  </si>
  <si>
    <t>-1760075296</t>
  </si>
  <si>
    <t>Stěna předsazená ze sádrokartonových desek Příplatek k cenám za plochu do 6 m2 jednotlivě</t>
  </si>
  <si>
    <t>92</t>
  </si>
  <si>
    <t>763121762</t>
  </si>
  <si>
    <t>Příplatek k SDK stěně předsazené za rovinnost kvality Q4</t>
  </si>
  <si>
    <t>1101253027</t>
  </si>
  <si>
    <t>Stěna předsazená ze sádrokartonových desek Příplatek k cenám za rovinnost kvality celoplošné tmelení kvality Q4</t>
  </si>
  <si>
    <t>93</t>
  </si>
  <si>
    <t>763135201</t>
  </si>
  <si>
    <t>Montáž SDK lamelového podhledu samonosného polozapuštěného š lamel do 2400 mm (chodbový systém)</t>
  </si>
  <si>
    <t>1726570280</t>
  </si>
  <si>
    <t>Montáž sádrokartonového podhledu lamelového šířky do 2400 mm (chodbový systém) samonosného, demontovatelného polozapuštěného</t>
  </si>
  <si>
    <t>m.č. 141-146</t>
  </si>
  <si>
    <t>3,3+1,05+2,2+3,5+4+6</t>
  </si>
  <si>
    <t>94</t>
  </si>
  <si>
    <t>59030260</t>
  </si>
  <si>
    <t>lamela stropní SDK akrylátový nátěr rub s netkanou textilií bez děrování 12,5x300x1800mm</t>
  </si>
  <si>
    <t>15287471</t>
  </si>
  <si>
    <t>95</t>
  </si>
  <si>
    <t>998763302</t>
  </si>
  <si>
    <t>Přesun hmot tonážní pro sádrokartonové konstrukce v objektech v přes 6 do 12 m</t>
  </si>
  <si>
    <t>-1562000312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</si>
  <si>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</si>
  <si>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96</t>
  </si>
  <si>
    <t>998763381</t>
  </si>
  <si>
    <t>Příplatek k přesunu hmot tonážní 763 SDK prováděný bez použití mechanizace</t>
  </si>
  <si>
    <t>740089935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</si>
  <si>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</si>
  <si>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</si>
  <si>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</si>
  <si>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97</t>
  </si>
  <si>
    <t>766621011</t>
  </si>
  <si>
    <t>Montáž dřevěných oken plochy přes 1 m2 pevných výšky do 1,5 m s rámem do zdiva</t>
  </si>
  <si>
    <t>557380888</t>
  </si>
  <si>
    <t>Montáž oken dřevěných včetně montáže rámu plochy přes 1 m2 pevných do zdiva, výšky do 1,5 m</t>
  </si>
  <si>
    <t>0,75*0,75</t>
  </si>
  <si>
    <t>98</t>
  </si>
  <si>
    <t>2/O</t>
  </si>
  <si>
    <t>stávající dřevěný výklopný světlík 1000x450 mm repasovat vhodným způsobem a technologiemi (specifikace dle PD - Výpis oken)</t>
  </si>
  <si>
    <t>-167858932</t>
  </si>
  <si>
    <t>99</t>
  </si>
  <si>
    <t>766660171</t>
  </si>
  <si>
    <t>Montáž dveřních křídel otvíravých jednokřídlových š do 0,8 m do obložkové zárubně</t>
  </si>
  <si>
    <t>1357601652</t>
  </si>
  <si>
    <t>Montáž dveřních křídel dřevěných nebo plastových otevíravých do obložkové zárubně povrchově upravených jednokřídlových, šířky do 800 mm</t>
  </si>
  <si>
    <t>2*2+1</t>
  </si>
  <si>
    <t>100</t>
  </si>
  <si>
    <t>D7-L</t>
  </si>
  <si>
    <t xml:space="preserve">dveře dřevěné masiv 1křídlové  700x1970 mm, historický vzhled (specifikace dle PD - Výpis vnitřních dveří)</t>
  </si>
  <si>
    <t>717992541</t>
  </si>
  <si>
    <t>101</t>
  </si>
  <si>
    <t>D7-P</t>
  </si>
  <si>
    <t>674377097</t>
  </si>
  <si>
    <t>102</t>
  </si>
  <si>
    <t>D8-P</t>
  </si>
  <si>
    <t xml:space="preserve">dveře dřevěné masiv 1křídlové  800x1970 mm, historický vzhled (specifikace dle PD - Výpis vnitřních dveří)</t>
  </si>
  <si>
    <t>-203183396</t>
  </si>
  <si>
    <t>103</t>
  </si>
  <si>
    <t>766660172</t>
  </si>
  <si>
    <t>Montáž dveřních křídel otvíravých jednokřídlových š přes 0,8 m do obložkové zárubně</t>
  </si>
  <si>
    <t>-303914390</t>
  </si>
  <si>
    <t>Montáž dveřních křídel dřevěných nebo plastových otevíravých do obložkové zárubně povrchově upravených jednokřídlových, šířky přes 800 mm</t>
  </si>
  <si>
    <t>104</t>
  </si>
  <si>
    <t>D9-P</t>
  </si>
  <si>
    <t xml:space="preserve">dveře dřevěné masiv 1křídlové  900x1970 mm, historický vzhled (specifikace dle PD - Výpis vnitřních dveří)</t>
  </si>
  <si>
    <t>1912810270</t>
  </si>
  <si>
    <t>105</t>
  </si>
  <si>
    <t>766660182</t>
  </si>
  <si>
    <t>Montáž dveřních křídel otvíravých jednokřídlových š přes 0,8 m požárních do obložkové zárubně</t>
  </si>
  <si>
    <t>1529185562</t>
  </si>
  <si>
    <t>Montáž dveřních křídel dřevěných nebo plastových otevíravých do obložkové zárubně protipožárních jednokřídlových, šířky přes 800 mm</t>
  </si>
  <si>
    <t>106</t>
  </si>
  <si>
    <t>D9P-P</t>
  </si>
  <si>
    <t>dveře dřevěné masiv 1křídlové 900x1970 mm, PPO EW30C2DP3, historický vzhled (specifikace dle PD - Výpis vnitřních dveří)</t>
  </si>
  <si>
    <t>42424331</t>
  </si>
  <si>
    <t>107</t>
  </si>
  <si>
    <t>766660411</t>
  </si>
  <si>
    <t>Montáž vchodových dveří jednokřídlových bez nadsvětlíku do zdiva</t>
  </si>
  <si>
    <t>1161579994</t>
  </si>
  <si>
    <t>Montáž dveřních křídel dřevěných nebo plastových vchodových dveří včetně rámu do zdiva jednokřídlových bez nadsvětlíku</t>
  </si>
  <si>
    <t>108</t>
  </si>
  <si>
    <t>D14P-VD1/L</t>
  </si>
  <si>
    <t>dveře bezpečnostní dřevěné masiv 1křídlové 1000x1970 mm, historický vzhled (specifikace dle PD - Výpis vnitřních dveří)</t>
  </si>
  <si>
    <t>893703187</t>
  </si>
  <si>
    <t>109</t>
  </si>
  <si>
    <t>766660716</t>
  </si>
  <si>
    <t>Montáž dveřních křídel samozavírače na dřevěnou zárubeň</t>
  </si>
  <si>
    <t>-26091324</t>
  </si>
  <si>
    <t>Montáž dveřních doplňků samozavírače na zárubeň dřevěnou</t>
  </si>
  <si>
    <t>110</t>
  </si>
  <si>
    <t>54917250</t>
  </si>
  <si>
    <t>samozavírač dveří hydraulický</t>
  </si>
  <si>
    <t>-1423843475</t>
  </si>
  <si>
    <t>111</t>
  </si>
  <si>
    <t>766660728</t>
  </si>
  <si>
    <t>Montáž dveřního interiérového kování - zámku</t>
  </si>
  <si>
    <t>-159257101</t>
  </si>
  <si>
    <t>Montáž dveřních doplňků dveřního kování interiérového zámku</t>
  </si>
  <si>
    <t>112</t>
  </si>
  <si>
    <t>54924011</t>
  </si>
  <si>
    <t>zámek zadlabací vložkový pravolevý rozteč 90x50,5mm</t>
  </si>
  <si>
    <t>694095457</t>
  </si>
  <si>
    <t>113</t>
  </si>
  <si>
    <t>766660729</t>
  </si>
  <si>
    <t>Montáž dveřního interiérového kování - štítku s klikou</t>
  </si>
  <si>
    <t>1712284275</t>
  </si>
  <si>
    <t>Montáž dveřních doplňků dveřního kování interiérového štítku s klikou</t>
  </si>
  <si>
    <t>114</t>
  </si>
  <si>
    <t>54901</t>
  </si>
  <si>
    <t>štítové kované kování, masivní štít s trubkovoub klikou - černá patina (specifikace dle PD - Výpis vnitřních dveří)</t>
  </si>
  <si>
    <t>555725954</t>
  </si>
  <si>
    <t>115</t>
  </si>
  <si>
    <t>766692922</t>
  </si>
  <si>
    <t>Výměna parapetních desek dřevěných, laminovaných š přes 30 cm dl přes 1,0 do 1,6 m</t>
  </si>
  <si>
    <t>1475812824</t>
  </si>
  <si>
    <t>Ostatní práce výměna dřevěných parapetních desek šířky přes 300 mm, délky přes 1000 do 1600 mm</t>
  </si>
  <si>
    <t>dmtž+zpětná mtž</t>
  </si>
  <si>
    <t>116</t>
  </si>
  <si>
    <t>766682111</t>
  </si>
  <si>
    <t>Montáž zárubní obložkových pro dveře jednokřídlové tl stěny do 170 mm</t>
  </si>
  <si>
    <t>-1907683790</t>
  </si>
  <si>
    <t>Montáž zárubní dřevěných, plastových nebo z lamina obložkových, pro dveře jednokřídlové, tloušťky stěny do 170 mm</t>
  </si>
  <si>
    <t>117</t>
  </si>
  <si>
    <t>D789-Z</t>
  </si>
  <si>
    <t>zárubeň jednokřídlá obložková masiv, tl stěny 60-150mm rozměru 600-1100/1970, 2100mm - historický vzhled (specifikace dle PD - Výpis vnitřních dveří)</t>
  </si>
  <si>
    <t>-2060299968</t>
  </si>
  <si>
    <t>118</t>
  </si>
  <si>
    <t>766682211</t>
  </si>
  <si>
    <t>Montáž zárubní obložkových protipožárních pro dveře jednokřídlové tl stěny do 170 mm</t>
  </si>
  <si>
    <t>-1569924243</t>
  </si>
  <si>
    <t>Montáž zárubní dřevěných, plastových nebo z lamina obložkových protipožárních, pro dveře jednokřídlové, tloušťky stěny do 170 mm</t>
  </si>
  <si>
    <t>119</t>
  </si>
  <si>
    <t>D8P-Z</t>
  </si>
  <si>
    <t>zárubeň jednokřídlá obložková masiv s protipožární úpravou tl stěny 60-150mm rozměru 600-1100/1970, 2100mm - historický vzhled (specifikace dle PD - Výpis vnitřních dveří)</t>
  </si>
  <si>
    <t>-475050654</t>
  </si>
  <si>
    <t>120</t>
  </si>
  <si>
    <t>766691914</t>
  </si>
  <si>
    <t>Vyvěšení nebo zavěšení dřevěných křídel dveří pl do 2 m2</t>
  </si>
  <si>
    <t>-2054713827</t>
  </si>
  <si>
    <t>Ostatní práce vyvěšení nebo zavěšení křídel dřevěných dveřních, plochy do 2 m2</t>
  </si>
  <si>
    <t xml:space="preserve">10+10                                                                                            </t>
  </si>
  <si>
    <t>121</t>
  </si>
  <si>
    <t>998766202</t>
  </si>
  <si>
    <t>Přesun hmot procentní pro kce truhlářské v objektech v přes 6 do 12 m</t>
  </si>
  <si>
    <t>1085133873</t>
  </si>
  <si>
    <t>Přesun hmot pro konstrukce truhlářské stanovený procentní sazbou (%) z ceny vodorovná dopravní vzdálenost do 50 m v objektech výšky přes 6 do 12 m</t>
  </si>
  <si>
    <t>771</t>
  </si>
  <si>
    <t>Podlahy z dlaždic</t>
  </si>
  <si>
    <t>122</t>
  </si>
  <si>
    <t>771121011</t>
  </si>
  <si>
    <t>Nátěr penetrační na podlahu</t>
  </si>
  <si>
    <t>-203834400</t>
  </si>
  <si>
    <t>Příprava podkladu před provedením dlažby nátěr penetrační na podlahu</t>
  </si>
  <si>
    <t>skladby P4-6</t>
  </si>
  <si>
    <t>42,2+19,0+1,05</t>
  </si>
  <si>
    <t>123</t>
  </si>
  <si>
    <t>771151022</t>
  </si>
  <si>
    <t>Samonivelační stěrka podlah pevnosti 30 MPa tl přes 3 do 5 mm</t>
  </si>
  <si>
    <t>-985191506</t>
  </si>
  <si>
    <t>Příprava podkladu před provedením dlažby samonivelační stěrka min.pevnosti 30 MPa, tloušťky přes 3 do 5 mm</t>
  </si>
  <si>
    <t>skladba P4</t>
  </si>
  <si>
    <t>42,2</t>
  </si>
  <si>
    <t>124</t>
  </si>
  <si>
    <t>771471810</t>
  </si>
  <si>
    <t>Demontáž soklíků z dlaždic keramických kladených do malty rovných</t>
  </si>
  <si>
    <t>-979691291</t>
  </si>
  <si>
    <t>m.č.139</t>
  </si>
  <si>
    <t>4,5*2+4,2*2+2,5*2+1,9-(1,5+0,9*3)</t>
  </si>
  <si>
    <t>m.č.140</t>
  </si>
  <si>
    <t>2*4,85+2*3,5+2*1,4-(1,4+3,15)</t>
  </si>
  <si>
    <t>125</t>
  </si>
  <si>
    <t>771474112</t>
  </si>
  <si>
    <t>Montáž soklů z dlaždic keramických rovných flexibilní lepidlo v přes 65 do 90 mm</t>
  </si>
  <si>
    <t>908061849</t>
  </si>
  <si>
    <t>Montáž soklů z dlaždic keramických lepených flexibilním lepidlem rovných, výšky přes 65 do 90 mm</t>
  </si>
  <si>
    <t xml:space="preserve">po obvodu </t>
  </si>
  <si>
    <t xml:space="preserve">"m.č. 139"  2*(7,1+6,1+0,5)-(0,9*4+1,6)</t>
  </si>
  <si>
    <t xml:space="preserve">"m.č. 140"  2*(4,85+3,6+0,9+1,2)-(0,9*3)</t>
  </si>
  <si>
    <t>126</t>
  </si>
  <si>
    <t>59623113</t>
  </si>
  <si>
    <t>pásek obkladový cihlový hladký 240x71x14mm červený</t>
  </si>
  <si>
    <t>-1681091666</t>
  </si>
  <si>
    <t>40,6/0,24</t>
  </si>
  <si>
    <t>169,167*1,1 "Přepočtené koeficientem množství</t>
  </si>
  <si>
    <t>127</t>
  </si>
  <si>
    <t>771531047</t>
  </si>
  <si>
    <t>Montáž podlahy z dlaždic cihelných lepením flexibilním lepidlem přes 22 do 25 ks/m2</t>
  </si>
  <si>
    <t>-1703865396</t>
  </si>
  <si>
    <t>Montáž podlah z dlaždic cihelných nebo portlandských tloušťky do 30 mm lepených flexibilním lepidlem přes 22 do 25 ks/m2</t>
  </si>
  <si>
    <t>18,7+23,5+4,2</t>
  </si>
  <si>
    <t>128</t>
  </si>
  <si>
    <t>59631102</t>
  </si>
  <si>
    <t>dlažba ruční cihelná 200x200x30mm</t>
  </si>
  <si>
    <t>1175945707</t>
  </si>
  <si>
    <t>46,4/0,2/0,2</t>
  </si>
  <si>
    <t>1160*1,1 "Přepočtené koeficientem množství</t>
  </si>
  <si>
    <t>129</t>
  </si>
  <si>
    <t>771571810</t>
  </si>
  <si>
    <t>Demontáž podlah z dlaždic keramických kladených do malty</t>
  </si>
  <si>
    <t>597985805</t>
  </si>
  <si>
    <t>130</t>
  </si>
  <si>
    <t>771574112</t>
  </si>
  <si>
    <t>Montáž podlah keramických hladkých lepených flexibilním lepidlem přes 9 do 12 ks/m2</t>
  </si>
  <si>
    <t>-30104830</t>
  </si>
  <si>
    <t>Montáž podlah z dlaždic keramických lepených flexibilním lepidlem maloformátových hladkých přes 9 do 12 ks/m2</t>
  </si>
  <si>
    <t>skladba P5</t>
  </si>
  <si>
    <t>3,3+2,2+3,5+4,0+6,0</t>
  </si>
  <si>
    <t>skladba P6</t>
  </si>
  <si>
    <t>1,05</t>
  </si>
  <si>
    <t>131</t>
  </si>
  <si>
    <t>59761003</t>
  </si>
  <si>
    <t>dlažba keramická hutná hladká do interiéru přes 9 do 12ks/m2</t>
  </si>
  <si>
    <t>-1262702675</t>
  </si>
  <si>
    <t>20,05*1,08 "Přepočtené koeficientem množství</t>
  </si>
  <si>
    <t>132</t>
  </si>
  <si>
    <t>771577111</t>
  </si>
  <si>
    <t>Příplatek k montáži podlah keramických lepených flexibilním lepidlem za plochu do 5 m2</t>
  </si>
  <si>
    <t>650848077</t>
  </si>
  <si>
    <t>Montáž podlah z dlaždic keramických lepených flexibilním lepidlem Příplatek k cenám za plochu do 5 m2 jednotlivě</t>
  </si>
  <si>
    <t>3,3+1,05+2,2+3,5+4,0</t>
  </si>
  <si>
    <t>133</t>
  </si>
  <si>
    <t>771577114</t>
  </si>
  <si>
    <t>Příplatek k montáži podlah keramických lepených flexibilním lepidlem za spárování tmelem dvousložkovým</t>
  </si>
  <si>
    <t>-76722381</t>
  </si>
  <si>
    <t>Montáž podlah z dlaždic keramických lepených flexibilním lepidlem Příplatek k cenám za dvousložkový spárovací tmel</t>
  </si>
  <si>
    <t>134</t>
  </si>
  <si>
    <t>771577115</t>
  </si>
  <si>
    <t>Příplatek k montáži podlah keramických lepených flexibilním lepidlem za lepení dvousložkovým lepidlem</t>
  </si>
  <si>
    <t>213445550</t>
  </si>
  <si>
    <t>Montáž podlah z dlaždic keramických lepených flexibilním lepidlem Příplatek k cenám za dvousložkové lepidlo</t>
  </si>
  <si>
    <t>135</t>
  </si>
  <si>
    <t>771591112</t>
  </si>
  <si>
    <t>Izolace pod dlažbu nátěrem nebo stěrkou ve dvou vrstvách</t>
  </si>
  <si>
    <t>-1049809642</t>
  </si>
  <si>
    <t>Izolace podlahy pod dlažbu nátěrem nebo stěrkou ve dvou vrstvách</t>
  </si>
  <si>
    <t>(0,3*2*(1,325+0,95))-0,3*0,7</t>
  </si>
  <si>
    <t xml:space="preserve">"za výlevkou"   (2,4-0,3)*(0,95+0,7*2)</t>
  </si>
  <si>
    <t>136</t>
  </si>
  <si>
    <t>771591115</t>
  </si>
  <si>
    <t>Podlahy spárování silikonem</t>
  </si>
  <si>
    <t>566638584</t>
  </si>
  <si>
    <t>Podlahy - dokončovací práce spárování silikonem</t>
  </si>
  <si>
    <t>137</t>
  </si>
  <si>
    <t>771591241</t>
  </si>
  <si>
    <t>Izolace těsnícími pásy vnitřní kout</t>
  </si>
  <si>
    <t>1370364425</t>
  </si>
  <si>
    <t>Izolace podlahy pod dlažbu těsnícími izolačními pásy vnitřní kout</t>
  </si>
  <si>
    <t>138</t>
  </si>
  <si>
    <t>771591251</t>
  </si>
  <si>
    <t>Izolace těsnící manžetou pro prostupy potrubí</t>
  </si>
  <si>
    <t>-1506225982</t>
  </si>
  <si>
    <t>Izolace podlahy pod dlažbu těsnícími izolačními pásy z manžety pro prostupy potrubí</t>
  </si>
  <si>
    <t>139</t>
  </si>
  <si>
    <t>771591264</t>
  </si>
  <si>
    <t>Izolace těsnícími pásy mezi podlahou a stěnou</t>
  </si>
  <si>
    <t>1572212485</t>
  </si>
  <si>
    <t>Izolace podlahy pod dlažbu těsnícími izolačními pásy mezi podlahou a stěnu</t>
  </si>
  <si>
    <t>m.č. 142</t>
  </si>
  <si>
    <t>1,325*2+0,95*2</t>
  </si>
  <si>
    <t>140</t>
  </si>
  <si>
    <t>998771102</t>
  </si>
  <si>
    <t>Přesun hmot tonážní pro podlahy z dlaždic v objektech v přes 6 do 12 m</t>
  </si>
  <si>
    <t>-79906066</t>
  </si>
  <si>
    <t>Přesun hmot pro podlahy z dlaždic stanovený z hmotnosti přesunovaného materiálu vodorovná dopravní vzdálenost do 50 m v objektech výšky přes 6 do 12 m</t>
  </si>
  <si>
    <t>141</t>
  </si>
  <si>
    <t>998771181</t>
  </si>
  <si>
    <t>Příplatek k přesunu hmot tonážní 771 prováděný bez použití mechanizace</t>
  </si>
  <si>
    <t>-2118660009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</si>
  <si>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</si>
  <si>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</si>
  <si>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</si>
  <si>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142</t>
  </si>
  <si>
    <t>781131251</t>
  </si>
  <si>
    <t>Izolace pod obklad těsnící manžetou pro prostupy potrubí</t>
  </si>
  <si>
    <t>-500866969</t>
  </si>
  <si>
    <t>Izolace stěny pod obklad izolace těsnícími izolačními pásy z manžety pro prostupy potrubí</t>
  </si>
  <si>
    <t>143</t>
  </si>
  <si>
    <t>781471810</t>
  </si>
  <si>
    <t>Demontáž obkladů z obkladaček keramických kladených do malty</t>
  </si>
  <si>
    <t>1025617796</t>
  </si>
  <si>
    <t>Demontáž obkladů z dlaždic keramických kladených do malty</t>
  </si>
  <si>
    <t>poz. 5</t>
  </si>
  <si>
    <t>2,15*(5,0+1,55+1,95+1,2+0,75*2+1,5)</t>
  </si>
  <si>
    <t>144</t>
  </si>
  <si>
    <t>781474112</t>
  </si>
  <si>
    <t>Montáž obkladů vnitřních keramických hladkých přes 9 do 12 ks/m2 lepených flexibilním lepidlem</t>
  </si>
  <si>
    <t>854535683</t>
  </si>
  <si>
    <t>Montáž obkladů vnitřních stěn z dlaždic keramických lepených flexibilním lepidlem maloformátových hladkých přes 9 do 12 ks/m2</t>
  </si>
  <si>
    <t xml:space="preserve">"m.č. 141"  2,4*2*(2,775+1,17)-(0,9*1,97+0,8*1,97+0,7*1,97*2)</t>
  </si>
  <si>
    <t xml:space="preserve">"m.č. 142"  2,4*2*(1,325+0,95)-0,7*1,97</t>
  </si>
  <si>
    <t xml:space="preserve">"m.č. 143"  2,4*2*(1,2+1,6)-0,7*1,97</t>
  </si>
  <si>
    <t xml:space="preserve">"m.č. 144"  2,4*2*(1,75+2,175)-0,8*1,97</t>
  </si>
  <si>
    <t xml:space="preserve">"m.č. 145"  2,4*2*(2,775+1,525)-(0,8*1,97+0,9*1,97)</t>
  </si>
  <si>
    <t xml:space="preserve">"m.č. 146"  2,4*2*(2,775+1,525+2,175+0,95)-(0,7*1,97*2+0,8*1,97)</t>
  </si>
  <si>
    <t>145</t>
  </si>
  <si>
    <t>59761026</t>
  </si>
  <si>
    <t>obklad keramický hladký do 12ks/m2</t>
  </si>
  <si>
    <t>1372236426</t>
  </si>
  <si>
    <t>100,292*1,1 "Přepočtené koeficientem množství</t>
  </si>
  <si>
    <t>146</t>
  </si>
  <si>
    <t>781477111</t>
  </si>
  <si>
    <t>Příplatek k montáži obkladů vnitřních keramických hladkých za plochu do 10 m2</t>
  </si>
  <si>
    <t>-1799859801</t>
  </si>
  <si>
    <t>Montáž obkladů vnitřních stěn z dlaždic keramických Příplatek k cenám za plochu do 10 m2 jednotlivě</t>
  </si>
  <si>
    <t>147</t>
  </si>
  <si>
    <t>781477114</t>
  </si>
  <si>
    <t>Příplatek k montáži obkladů vnitřních keramických hladkých za spárování tmelem dvousložkovým</t>
  </si>
  <si>
    <t>411741750</t>
  </si>
  <si>
    <t>Montáž obkladů vnitřních stěn z dlaždic keramických Příplatek k cenám za dvousložkový spárovací tmel</t>
  </si>
  <si>
    <t>148</t>
  </si>
  <si>
    <t>781477115</t>
  </si>
  <si>
    <t>Příplatek k montáži obkladů vnitřních keramických hladkých za lepením lepidlem dvousložkovým</t>
  </si>
  <si>
    <t>-1682164882</t>
  </si>
  <si>
    <t>Montáž obkladů vnitřních stěn z dlaždic keramických Příplatek k cenám za dvousložkové lepidlo</t>
  </si>
  <si>
    <t>149</t>
  </si>
  <si>
    <t>781494511</t>
  </si>
  <si>
    <t>Plastové profily ukončovací lepené flexibilním lepidlem</t>
  </si>
  <si>
    <t>-459052527</t>
  </si>
  <si>
    <t>Obklad - dokončující práce profily ukončovací lepené flexibilním lepidlem ukončovací - nerez</t>
  </si>
  <si>
    <t>"m.č. 141" 2*(2,775+1,17)</t>
  </si>
  <si>
    <t xml:space="preserve">"m.č. 142"  2*(1,325+0,95)</t>
  </si>
  <si>
    <t xml:space="preserve">"m.č. 143"  2*(1,2+1,6)</t>
  </si>
  <si>
    <t xml:space="preserve">"m.č. 144"  2*(1,75+2,175)</t>
  </si>
  <si>
    <t xml:space="preserve">"m.č. 145"  2*(2,775+1,525)</t>
  </si>
  <si>
    <t xml:space="preserve">"m.č. 146"  2*(2,775+1,525+2,175+0,95)</t>
  </si>
  <si>
    <t>150</t>
  </si>
  <si>
    <t>998781102</t>
  </si>
  <si>
    <t>Přesun hmot tonážní pro obklady keramické v objektech v přes 6 do 12 m</t>
  </si>
  <si>
    <t>-1749868815</t>
  </si>
  <si>
    <t>Přesun hmot pro obklady keramické stanovený z hmotnosti přesunovaného materiálu vodorovná dopravní vzdálenost do 50 m v objektech výšky přes 6 do 12 m</t>
  </si>
  <si>
    <t>151</t>
  </si>
  <si>
    <t>998781181</t>
  </si>
  <si>
    <t>Příplatek k přesunu hmot tonážní 781 prováděný bez použití mechanizace</t>
  </si>
  <si>
    <t>934437816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</si>
  <si>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</si>
  <si>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</si>
  <si>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</si>
  <si>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152</t>
  </si>
  <si>
    <t>783101201</t>
  </si>
  <si>
    <t>Hrubé obroušení podkladu truhlářských konstrukcí před provedením nátěru</t>
  </si>
  <si>
    <t>519517294</t>
  </si>
  <si>
    <t>Příprava podkladu truhlářských konstrukcí před provedením nátěru broušení smirkovým papírem nebo plátnem hrubé</t>
  </si>
  <si>
    <t>parapety</t>
  </si>
  <si>
    <t>0,5*1,5*2</t>
  </si>
  <si>
    <t>0,6*1,2*2</t>
  </si>
  <si>
    <t>153</t>
  </si>
  <si>
    <t>783101203</t>
  </si>
  <si>
    <t>Jemné obroušení podkladu truhlářských konstrukcí před provedením nátěru</t>
  </si>
  <si>
    <t>-1470376700</t>
  </si>
  <si>
    <t>Příprava podkladu truhlářských konstrukcí před provedením nátěru broušení smirkovým papírem nebo plátnem jemné</t>
  </si>
  <si>
    <t>154</t>
  </si>
  <si>
    <t>783114101</t>
  </si>
  <si>
    <t>Základní jednonásobný syntetický nátěr truhlářských konstrukcí</t>
  </si>
  <si>
    <t>1148823397</t>
  </si>
  <si>
    <t>Základní nátěr truhlářských konstrukcí jednonásobný syntetický</t>
  </si>
  <si>
    <t>155</t>
  </si>
  <si>
    <t>783118211</t>
  </si>
  <si>
    <t>Lakovací dvojnásobný syntetický nátěr truhlářských konstrukcí s mezibroušením</t>
  </si>
  <si>
    <t>1492157147</t>
  </si>
  <si>
    <t>Lakovací nátěr truhlářských konstrukcí dvojnásobný s mezibroušením syntetický</t>
  </si>
  <si>
    <t>156</t>
  </si>
  <si>
    <t>783122111</t>
  </si>
  <si>
    <t>Lokální tmelení truhlářských konstrukcí včetně přebroušení disperzním tmelem plochy do 30%</t>
  </si>
  <si>
    <t>168203671</t>
  </si>
  <si>
    <t>Tmelení truhlářských konstrukcí lokální, včetně přebroušení tmelených míst rozsahu přes 10 do 30% plochy, tmelem disperzním akrylátovým nebo latexovým</t>
  </si>
  <si>
    <t>784</t>
  </si>
  <si>
    <t>Dokončovací práce - malby a tapety</t>
  </si>
  <si>
    <t>157</t>
  </si>
  <si>
    <t>784181101</t>
  </si>
  <si>
    <t>Základní akrylátová jednonásobná bezbarvá penetrace podkladu v místnostech v do 3,80 m</t>
  </si>
  <si>
    <t>-1531558812</t>
  </si>
  <si>
    <t>Penetrace podkladu jednonásobná základní akrylátová bezbarvá v místnostech výšky do 3,80 m</t>
  </si>
  <si>
    <t>158</t>
  </si>
  <si>
    <t>784211111</t>
  </si>
  <si>
    <t>Dvojnásobné bílé malby ze směsí za mokra velmi dobře oděruvzdorných v místnostech v do 3,80 m</t>
  </si>
  <si>
    <t>-1130020621</t>
  </si>
  <si>
    <t>Malby z malířských směsí oděruvzdorných za mokra dvojnásobné, bílé za mokra oděruvzdorné velmi dobře v místnostech výšky do 3,80 m</t>
  </si>
  <si>
    <t>stropy</t>
  </si>
  <si>
    <t>93,114</t>
  </si>
  <si>
    <t>zdi</t>
  </si>
  <si>
    <t>159</t>
  </si>
  <si>
    <t>784211163</t>
  </si>
  <si>
    <t>Příplatek k cenám 2x maleb ze směsí za mokra oděruvzdorných za barevnou malbu středně sytého odstínu</t>
  </si>
  <si>
    <t>-1113042272</t>
  </si>
  <si>
    <t>Malby z malířských směsí oděruvzdorných za mokra Příplatek k cenám dvojnásobných maleb za provádění barevné malby tónované na tónovacích automatech, v odstínu středně sytém</t>
  </si>
  <si>
    <t>01-D.1.1-MOB - Mobiliář</t>
  </si>
  <si>
    <t>MOB - Mobiliář</t>
  </si>
  <si>
    <t>MOB</t>
  </si>
  <si>
    <t>OS-00</t>
  </si>
  <si>
    <t>Montáž a doprava orientačního systému</t>
  </si>
  <si>
    <t>512</t>
  </si>
  <si>
    <t>764099283</t>
  </si>
  <si>
    <t>OS-OD</t>
  </si>
  <si>
    <t>orientační Plexi rámeček na plakát A2, zlatá mat, 480x654 mm (specifikace dle PD)</t>
  </si>
  <si>
    <t>121792025</t>
  </si>
  <si>
    <t>OS-D</t>
  </si>
  <si>
    <t>orientační nástěnná tabulka - dveře, zlatá mat, 148x148 mm (specifikace dle PD)</t>
  </si>
  <si>
    <t>-1635137405</t>
  </si>
  <si>
    <t>OS-D1</t>
  </si>
  <si>
    <t>štítek - orientační nástěnná tabulka - dveře, zlatá mat, 148x148 mm (specifikace dle PD)</t>
  </si>
  <si>
    <t>1826190559</t>
  </si>
  <si>
    <t>OS-P</t>
  </si>
  <si>
    <t>piktogram pro označení účelu místnosti, zlatá 118x118 mm (specifikace dle PD)</t>
  </si>
  <si>
    <t>1852599634</t>
  </si>
  <si>
    <t>OS-B</t>
  </si>
  <si>
    <t>nápis v Braillově písmu 115x31 mm (specifikace dle PD)</t>
  </si>
  <si>
    <t>-1647252289</t>
  </si>
  <si>
    <t>OS-N</t>
  </si>
  <si>
    <t>bezpečnostní tabulka - směr úniku a evakuace (specifikace dle PD)</t>
  </si>
  <si>
    <t>-1427688903</t>
  </si>
  <si>
    <t>01-D.1.4.1-EL - Elektroinstalace</t>
  </si>
  <si>
    <t xml:space="preserve">    741 - Elektroinstalace - silnoproud</t>
  </si>
  <si>
    <t>741</t>
  </si>
  <si>
    <t>Elektroinstalace - silnoproud</t>
  </si>
  <si>
    <t>741110061</t>
  </si>
  <si>
    <t>Montáž trubka plastová ohebná D přes 11 do 23 mm uložená pod omítku</t>
  </si>
  <si>
    <t>1783978873</t>
  </si>
  <si>
    <t>Montáž trubek elektroinstalačních s nasunutím nebo našroubováním do krabic plastových ohebných, uložených pod omítku, vnější Ø přes 11 do 23 mm</t>
  </si>
  <si>
    <t>10+10</t>
  </si>
  <si>
    <t>34571062</t>
  </si>
  <si>
    <t>trubka elektroinstalační ohebná z PVC (ČSN) 2316</t>
  </si>
  <si>
    <t>-508864970</t>
  </si>
  <si>
    <t>10*1,05 "Přepočtené koeficientem množství</t>
  </si>
  <si>
    <t>34571063</t>
  </si>
  <si>
    <t>trubka elektroinstalační ohebná z PVC (ČSN) 2323</t>
  </si>
  <si>
    <t>-337101403</t>
  </si>
  <si>
    <t>741110501</t>
  </si>
  <si>
    <t>Montáž lišta a kanálek protahovací šířky do 60 mm</t>
  </si>
  <si>
    <t>1885730448</t>
  </si>
  <si>
    <t>Montáž lišt a kanálků elektroinstalačních se spojkami, ohyby a rohy a s nasunutím do krabic protahovacích, šířky do 60 mm</t>
  </si>
  <si>
    <t>34571004</t>
  </si>
  <si>
    <t>lišta elektroinstalační hranatá PVC 20x20mm</t>
  </si>
  <si>
    <t>617288469</t>
  </si>
  <si>
    <t>741112001</t>
  </si>
  <si>
    <t>Montáž krabice zapuštěná plastová kruhová</t>
  </si>
  <si>
    <t>1256630621</t>
  </si>
  <si>
    <t>Montáž krabic elektroinstalačních bez napojení na trubky a lišty, demontáže a montáže víčka a přístroje protahovacích nebo odbočných zapuštěných plastových kruhových</t>
  </si>
  <si>
    <t>34571450</t>
  </si>
  <si>
    <t>krabice pod omítku PVC přístrojová kruhová D 70mm</t>
  </si>
  <si>
    <t>232779636</t>
  </si>
  <si>
    <t>741112101</t>
  </si>
  <si>
    <t>Montáž rozvodka zapuštěná plastová kruhová</t>
  </si>
  <si>
    <t>-785781501</t>
  </si>
  <si>
    <t>Montáž krabic elektroinstalačních bez napojení na trubky a lišty, demontáže a montáže víčka a přístroje rozvodek se zapojením vodičů na svorkovnici zapuštěných plastových kruhových</t>
  </si>
  <si>
    <t>3+1</t>
  </si>
  <si>
    <t>KR68</t>
  </si>
  <si>
    <t xml:space="preserve">Krabice  rozvodná KR68</t>
  </si>
  <si>
    <t>-979003176</t>
  </si>
  <si>
    <t>KR97</t>
  </si>
  <si>
    <t xml:space="preserve">Krabice  rozvodná KR97</t>
  </si>
  <si>
    <t>1377876472</t>
  </si>
  <si>
    <t>741122015</t>
  </si>
  <si>
    <t>Montáž kabel Cu bez ukončení uložený pod omítku plný kulatý 3x1,5 mm2 (např. CYKY)</t>
  </si>
  <si>
    <t>-523263495</t>
  </si>
  <si>
    <t>Montáž kabelů měděných bez ukončení uložených pod omítku plných kulatých (např. CYKY), počtu a průřezu žil 3x1,5 mm2</t>
  </si>
  <si>
    <t>34111030</t>
  </si>
  <si>
    <t>kabel instalační jádro Cu plné izolace PVC plášť PVC 450/750V (CYKY) 3x1,5mm2</t>
  </si>
  <si>
    <t>-912670292</t>
  </si>
  <si>
    <t>120*1,15 "Přepočtené koeficientem množství</t>
  </si>
  <si>
    <t>741122016</t>
  </si>
  <si>
    <t>Montáž kabel Cu bez ukončení uložený pod omítku plný kulatý 3x2,5 až 6 mm2 (např. CYKY)</t>
  </si>
  <si>
    <t>1556895788</t>
  </si>
  <si>
    <t>Montáž kabelů měděných bez ukončení uložených pod omítku plných kulatých (např. CYKY), počtu a průřezu žil 3x2,5 až 6 mm2</t>
  </si>
  <si>
    <t>34111036</t>
  </si>
  <si>
    <t>kabel instalační jádro Cu plné izolace PVC plášť PVC 450/750V (CYKY) 3x2,5mm2</t>
  </si>
  <si>
    <t>1130633874</t>
  </si>
  <si>
    <t>110*1,15 "Přepočtené koeficientem množství</t>
  </si>
  <si>
    <t>741122031</t>
  </si>
  <si>
    <t>Montáž kabel Cu bez ukončení uložený pod omítku plný kulatý 5x1,5 až 2,5 mm2 (např. CYKY)</t>
  </si>
  <si>
    <t>184673446</t>
  </si>
  <si>
    <t>Montáž kabelů měděných bez ukončení uložených pod omítku plných kulatých (např. CYKY), počtu a průřezu žil 5x1,5 až 2,5 mm2</t>
  </si>
  <si>
    <t>34111090</t>
  </si>
  <si>
    <t>kabel instalační jádro Cu plné izolace PVC plášť PVC 450/750V (CYKY) 5x1,5mm2</t>
  </si>
  <si>
    <t>-2008522107</t>
  </si>
  <si>
    <t>40*1,15 "Přepočtené koeficientem množství</t>
  </si>
  <si>
    <t>741310001</t>
  </si>
  <si>
    <t>Montáž spínač nástěnný 1-jednopólový prostředí normální se zapojením vodičů</t>
  </si>
  <si>
    <t>-1931514999</t>
  </si>
  <si>
    <t>Montáž spínačů jedno nebo dvoupólových nástěnných se zapojením vodičů, pro prostředí normální spínačů, řazení 1-jednopólových</t>
  </si>
  <si>
    <t>34535071</t>
  </si>
  <si>
    <t>spínač nástěnný jednopólový, řazení 1, IP54, bezšroubové svorky</t>
  </si>
  <si>
    <t>1539070741</t>
  </si>
  <si>
    <t>741310022</t>
  </si>
  <si>
    <t>Montáž přepínač nástěnný 6-střídavý prostředí normální se zapojením vodičů</t>
  </si>
  <si>
    <t>1115838550</t>
  </si>
  <si>
    <t>Montáž spínačů jedno nebo dvoupólových nástěnných se zapojením vodičů, pro prostředí normální přepínačů, řazení 6-střídavých</t>
  </si>
  <si>
    <t>34535057</t>
  </si>
  <si>
    <t>přepínač nástěnný střídavý, řazení 6, IP54, šroubové svorky</t>
  </si>
  <si>
    <t>1801163052</t>
  </si>
  <si>
    <t>741310025</t>
  </si>
  <si>
    <t>Montáž přepínač nástěnný 7-křížový prostředí normální se zapojením vodičů</t>
  </si>
  <si>
    <t>-2071186090</t>
  </si>
  <si>
    <t>Montáž spínačů jedno nebo dvoupólových nástěnných se zapojením vodičů, pro prostředí normální přepínačů, řazení 7-křížových</t>
  </si>
  <si>
    <t>34535019</t>
  </si>
  <si>
    <t>přepínač nástěnný křížový, s čirým průzorem, řazení 7, IP44, šroubové svorky</t>
  </si>
  <si>
    <t>1243140201</t>
  </si>
  <si>
    <t>741313001</t>
  </si>
  <si>
    <t>Montáž zásuvka (polo)zapuštěná bezšroubové připojení 2P+PE se zapojením vodičů</t>
  </si>
  <si>
    <t>1263013451</t>
  </si>
  <si>
    <t>Montáž zásuvek domovních se zapojením vodičů bezšroubové připojení polozapuštěných nebo zapuštěných 10/16 A, provedení 2P + PE</t>
  </si>
  <si>
    <t>9+1</t>
  </si>
  <si>
    <t>34555240</t>
  </si>
  <si>
    <t>přístroj zásuvky zápustné jednonásobné, krytka s clonkami, šroubové svorky</t>
  </si>
  <si>
    <t>560406988</t>
  </si>
  <si>
    <t>34555244</t>
  </si>
  <si>
    <t>přístroj zásuvky zápustné jednonásobné s optickou přepěťovou ochranou, krytka s clonkami, bezšroubové svorky</t>
  </si>
  <si>
    <t>-962093044</t>
  </si>
  <si>
    <t>741372051</t>
  </si>
  <si>
    <t>Montáž svítidlo LED interiérové přisazené stropní reflektorové bez pohybového čidla se zapojením vodičů</t>
  </si>
  <si>
    <t>1375564987</t>
  </si>
  <si>
    <t>Montáž svítidel s integrovaným zdrojem LED se zapojením vodičů interiérových přisazených stropních reflektorových bez pohybového čidla</t>
  </si>
  <si>
    <t>320</t>
  </si>
  <si>
    <t>A - svítidlo LED 51W liniové závěs.</t>
  </si>
  <si>
    <t>871922050</t>
  </si>
  <si>
    <t>741372052</t>
  </si>
  <si>
    <t>Montáž svítidlo LED interiérové přisazené stropní reflektorové se samostatným nebo integrovaným pohybovým čidlem se zapojením vodičů</t>
  </si>
  <si>
    <t>-56252037</t>
  </si>
  <si>
    <t>Montáž svítidel s integrovaným zdrojem LED se zapojením vodičů interiérových přisazených stropních reflektorových se samostatným nebo integrovaným pohybovým čidlem</t>
  </si>
  <si>
    <t>5+2</t>
  </si>
  <si>
    <t>322</t>
  </si>
  <si>
    <t>C Svítidlo LED 20W interiérové se senzorem</t>
  </si>
  <si>
    <t>341892070</t>
  </si>
  <si>
    <t>323</t>
  </si>
  <si>
    <t>N- Svítidlo LED 6W nouzové</t>
  </si>
  <si>
    <t>-1923391148</t>
  </si>
  <si>
    <t>741813021</t>
  </si>
  <si>
    <t>Revize, seřízení a nastavení ochranné relé typ A13 až 3UA42</t>
  </si>
  <si>
    <t>-1127257381</t>
  </si>
  <si>
    <t>Zkoušky a prohlídky elektrických přístrojů revize, seřízení a nastavení ochranných relé včetně vystavení protokolu</t>
  </si>
  <si>
    <t>741-R003</t>
  </si>
  <si>
    <t>Pohybové čidlo 10A (dod+mtž)</t>
  </si>
  <si>
    <t>-1889524901</t>
  </si>
  <si>
    <t>741-R004</t>
  </si>
  <si>
    <t>Recyklační příspěvek</t>
  </si>
  <si>
    <t>1805810799</t>
  </si>
  <si>
    <t>6+5+2</t>
  </si>
  <si>
    <t>741-R005</t>
  </si>
  <si>
    <t>Propojovací prvky mezi svítidly A (dod+mtž)</t>
  </si>
  <si>
    <t>-419034640</t>
  </si>
  <si>
    <t>741-R006</t>
  </si>
  <si>
    <t>Stropní lustr repase (dmtž, repase, mtž)</t>
  </si>
  <si>
    <t>-1706591672</t>
  </si>
  <si>
    <t>741-R0061</t>
  </si>
  <si>
    <t>Svítidlo vestavné ve zdi (stávající) - repase, osazení LED zdroji (1 ks)</t>
  </si>
  <si>
    <t>-942339971</t>
  </si>
  <si>
    <t>741-R007</t>
  </si>
  <si>
    <t>Tmel lepící (dod+mtž)</t>
  </si>
  <si>
    <t>-1894653203</t>
  </si>
  <si>
    <t>741-R009</t>
  </si>
  <si>
    <t>Sanitární silikon (dod+mtž)</t>
  </si>
  <si>
    <t>-1370005255</t>
  </si>
  <si>
    <t>741-R010</t>
  </si>
  <si>
    <t>WAGO svorky,úchytný materiál,sádra (dod+mtž)</t>
  </si>
  <si>
    <t>-2012743480</t>
  </si>
  <si>
    <t>998741202</t>
  </si>
  <si>
    <t>Přesun hmot procentní pro silnoproud v objektech v přes 6 do 12 m</t>
  </si>
  <si>
    <t>-337129101</t>
  </si>
  <si>
    <t>Přesun hmot pro silnoproud stanovený procentní sazbou (%) z ceny vodorovná dopravní vzdálenost do 50 m v objektech výšky přes 6 do 12 m</t>
  </si>
  <si>
    <t>01-D.1.4.2-ZTI - Zdravotně technické instalace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</si>
  <si>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</si>
  <si>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</si>
  <si>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</si>
  <si>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</si>
  <si>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</si>
  <si>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>-1962440298</t>
  </si>
  <si>
    <t>0,2*10</t>
  </si>
  <si>
    <t>969021113</t>
  </si>
  <si>
    <t>Vybourání vnitřního litinového potrubí přes DN 100 do DN 200</t>
  </si>
  <si>
    <t>449470854</t>
  </si>
  <si>
    <t>Vybourání vnitřního potrubí včetně vysekání drážky litinového přes DN 100 do DN 200</t>
  </si>
  <si>
    <t>969031111</t>
  </si>
  <si>
    <t>Vybourání vnitřního ocelového potrubí do DN 50</t>
  </si>
  <si>
    <t>707359004</t>
  </si>
  <si>
    <t>Vybourání vnitřního potrubí včetně vysekání drážky ocelového do DN 50</t>
  </si>
  <si>
    <t>974032121</t>
  </si>
  <si>
    <t>Vysekání rýh ve stěnách nebo příčkách z dutých cihel nebo tvárnic hl do 30 mm š do 30 mm</t>
  </si>
  <si>
    <t>-848445688</t>
  </si>
  <si>
    <t>Vysekání rýh ve stěnách nebo příčkách z dutých cihel, tvárnic, desek z dutých cihel nebo tvárnic do hl. 30 mm a šířky do 30 mm</t>
  </si>
  <si>
    <t>DK.5</t>
  </si>
  <si>
    <t>4,5+1,6</t>
  </si>
  <si>
    <t>DV.10</t>
  </si>
  <si>
    <t>1,5</t>
  </si>
  <si>
    <t>DV.11</t>
  </si>
  <si>
    <t>3,0</t>
  </si>
  <si>
    <t>974032122</t>
  </si>
  <si>
    <t>Vysekání rýh ve stěnách nebo příčkách z dutých cihel nebo tvárnic hl do 30 mm š do 70 mm</t>
  </si>
  <si>
    <t>2055219690</t>
  </si>
  <si>
    <t>Vysekání rýh ve stěnách nebo příčkách z dutých cihel, tvárnic, desek z dutých cihel nebo tvárnic do hl. 30 mm a šířky do 70 mm</t>
  </si>
  <si>
    <t>2,0+3,0</t>
  </si>
  <si>
    <t>PV.01</t>
  </si>
  <si>
    <t>0,6</t>
  </si>
  <si>
    <t>977311114</t>
  </si>
  <si>
    <t>Řezání stávajících betonových mazanin nevyztužených hl do 200 mm</t>
  </si>
  <si>
    <t>-629960304</t>
  </si>
  <si>
    <t>Řezání stávajících betonových mazanin bez vyztužení hloubky přes 150 do 200 mm</t>
  </si>
  <si>
    <t>25*2</t>
  </si>
  <si>
    <t>995R-01</t>
  </si>
  <si>
    <t>Zpěňující protipožární páska, 1 balení = 18 m pásky,včetně protipožárních identifikačních štítků (dod+mtž)</t>
  </si>
  <si>
    <t>680259099</t>
  </si>
  <si>
    <t>995R-05</t>
  </si>
  <si>
    <t>Zednická výpomoc – vedení potrubí v podlaze – napojení liniových žlabů cca 5m2, vrtání prostupů K11+voda</t>
  </si>
  <si>
    <t>184372401</t>
  </si>
  <si>
    <t>Zednická výpomoc - vrtání prostupů</t>
  </si>
  <si>
    <t>997013113</t>
  </si>
  <si>
    <t>Vnitrostaveništní doprava suti a vybouraných hmot pro budovy v přes 9 do 12 m s použitím mechanizace</t>
  </si>
  <si>
    <t>-1407213441</t>
  </si>
  <si>
    <t>Vnitrostaveništní doprava suti a vybouraných hmot vodorovně do 50 m svisle s použitím mechanizace pro budovy a haly výšky přes 9 do 12 m</t>
  </si>
  <si>
    <t>679347810</t>
  </si>
  <si>
    <t>-1913461848</t>
  </si>
  <si>
    <t>10,653*13 "Přepočtené koeficientem množství</t>
  </si>
  <si>
    <t>825434872</t>
  </si>
  <si>
    <t>713463111</t>
  </si>
  <si>
    <t>Montáž izolace tepelné potrubí potrubními pouzdry bez úpravy staženými drátem 1x D přes 50 do 100 mm</t>
  </si>
  <si>
    <t>-225299952</t>
  </si>
  <si>
    <t>Montáž izolace tepelné potrubí a ohybů tvarovkami nebo deskami potrubními pouzdry bez povrchové úpravy (izolační materiál ve specifikaci) staženými pozinkovaným drátem potrubí jednovrstvá D do 100 mm</t>
  </si>
  <si>
    <t>20+20+4+15</t>
  </si>
  <si>
    <t>63154570</t>
  </si>
  <si>
    <t>pouzdro izolační potrubní z minerální vlny s Al fólií max. 250/100°C 22/40mm</t>
  </si>
  <si>
    <t>1666282161</t>
  </si>
  <si>
    <t>63154530</t>
  </si>
  <si>
    <t>pouzdro izolační potrubní z minerální vlny s Al fólií max. 250/100°C 22/30mm</t>
  </si>
  <si>
    <t>-1752654587</t>
  </si>
  <si>
    <t>63154531</t>
  </si>
  <si>
    <t>pouzdro izolační potrubní z minerální vlny s Al fólií max. 250/100°C 28/30mm</t>
  </si>
  <si>
    <t>366565583</t>
  </si>
  <si>
    <t>63154532</t>
  </si>
  <si>
    <t>pouzdro izolační potrubní z minerální vlny s Al fólií max. 250/100°C 35/30mm</t>
  </si>
  <si>
    <t>-1290125978</t>
  </si>
  <si>
    <t>510402971</t>
  </si>
  <si>
    <t>721</t>
  </si>
  <si>
    <t>Zdravotechnika - vnitřní kanalizace</t>
  </si>
  <si>
    <t>721173402</t>
  </si>
  <si>
    <t>Potrubí kanalizační z PVC SN 4 svodné DN 125</t>
  </si>
  <si>
    <t>590508183</t>
  </si>
  <si>
    <t>Potrubí z trub PVC SN4 svodné (ležaté) DN 125</t>
  </si>
  <si>
    <t>721173403</t>
  </si>
  <si>
    <t>Potrubí kanalizační z PVC SN 4 svodné DN 160</t>
  </si>
  <si>
    <t>-821119386</t>
  </si>
  <si>
    <t>Potrubí z trub PVC SN4 svodné (ležaté) DN 160</t>
  </si>
  <si>
    <t>721174042</t>
  </si>
  <si>
    <t>Potrubí kanalizační z PP připojovací DN 40</t>
  </si>
  <si>
    <t>289445050</t>
  </si>
  <si>
    <t>Potrubí z trub polypropylenových připojovací DN 40</t>
  </si>
  <si>
    <t>721174043</t>
  </si>
  <si>
    <t>Potrubí kanalizační z PP připojovací DN 50</t>
  </si>
  <si>
    <t>147403700</t>
  </si>
  <si>
    <t>Potrubí z trub polypropylenových připojovací DN 50</t>
  </si>
  <si>
    <t>721174045</t>
  </si>
  <si>
    <t>Potrubí kanalizační z PP připojovací DN 110</t>
  </si>
  <si>
    <t>-942414823</t>
  </si>
  <si>
    <t>Potrubí z trub polypropylenových připojovací DN 110</t>
  </si>
  <si>
    <t>721274103</t>
  </si>
  <si>
    <t>Přivzdušňovací ventil venkovní odpadních potrubí DN 110</t>
  </si>
  <si>
    <t>-1503768030</t>
  </si>
  <si>
    <t>Ventily přivzdušňovací odpadních potrubí venkovní DN 110</t>
  </si>
  <si>
    <t>721290111</t>
  </si>
  <si>
    <t>Zkouška těsnosti potrubí kanalizace vodou DN do 125</t>
  </si>
  <si>
    <t>-836912510</t>
  </si>
  <si>
    <t>Zkouška těsnosti kanalizace v objektech vodou do DN 125</t>
  </si>
  <si>
    <t>10+4+26+10</t>
  </si>
  <si>
    <t>721290112</t>
  </si>
  <si>
    <t>Zkouška těsnosti potrubí kanalizace vodou DN 150/DN 200</t>
  </si>
  <si>
    <t>1155558006</t>
  </si>
  <si>
    <t>Zkouška těsnosti kanalizace v objektech vodou DN 150 nebo DN 200</t>
  </si>
  <si>
    <t>998721202</t>
  </si>
  <si>
    <t>Přesun hmot procentní pro vnitřní kanalizace v objektech v přes 6 do 12 m</t>
  </si>
  <si>
    <t>269451708</t>
  </si>
  <si>
    <t>Přesun hmot pro vnitřní kanalizace stanovený procentní sazbou (%) z ceny vodorovná dopravní vzdálenost do 50 m v objektech výšky přes 6 do 12 m</t>
  </si>
  <si>
    <t>722</t>
  </si>
  <si>
    <t>Zdravotechnika - vnitřní vodovod</t>
  </si>
  <si>
    <t>722130233</t>
  </si>
  <si>
    <t>Potrubí vodovodní ocelové závitové pozinkované svařované běžné DN 25</t>
  </si>
  <si>
    <t>-1703446823</t>
  </si>
  <si>
    <t>Potrubí z ocelových trubek pozinkovaných závitových svařovaných běžných DN 25</t>
  </si>
  <si>
    <t>722130236</t>
  </si>
  <si>
    <t>Potrubí vodovodní ocelové závitové pozinkované svařované běžné DN 50</t>
  </si>
  <si>
    <t>44255633</t>
  </si>
  <si>
    <t>Potrubí z ocelových trubek pozinkovaných závitových svařovaných běžných DN 50</t>
  </si>
  <si>
    <t>chránička</t>
  </si>
  <si>
    <t>722174022</t>
  </si>
  <si>
    <t>Potrubí vodovodní plastové PPR svar polyfúze PN 20 D 20x3,4 mm</t>
  </si>
  <si>
    <t>-94130129</t>
  </si>
  <si>
    <t>Potrubí z plastových trubek z polypropylenu PPR svařovaných polyfúzně PN 20 (SDR 6) D 20 x 3,4</t>
  </si>
  <si>
    <t>722174023</t>
  </si>
  <si>
    <t>Potrubí vodovodní plastové PPR svar polyfúze PN 20 D 25x4,2 mm</t>
  </si>
  <si>
    <t>-1287443371</t>
  </si>
  <si>
    <t>Potrubí z plastových trubek z polypropylenu PPR svařovaných polyfúzně PN 20 (SDR 6) D 25 x 4,2</t>
  </si>
  <si>
    <t>722174024</t>
  </si>
  <si>
    <t>Potrubí vodovodní plastové PPR svar polyfúze PN 20 D 32x5,4 mm</t>
  </si>
  <si>
    <t>-1601124756</t>
  </si>
  <si>
    <t>Potrubí z plastových trubek z polypropylenu PPR svařovaných polyfúzně PN 20 (SDR 6) D 32 x 5,4</t>
  </si>
  <si>
    <t>722232062</t>
  </si>
  <si>
    <t>Kohout kulový přímý G 3/4" PN 42 do 185°C vnitřní závit s vypouštěním</t>
  </si>
  <si>
    <t>1515388703</t>
  </si>
  <si>
    <t>Armatury se dvěma závity kulové kohouty PN 42 do 185 °C přímé vnitřní závit s vypouštěním G 3/4"</t>
  </si>
  <si>
    <t>722239102</t>
  </si>
  <si>
    <t>Montáž armatur vodovodních se dvěma závity G 3/4"</t>
  </si>
  <si>
    <t>-520139746</t>
  </si>
  <si>
    <t>Armatury se dvěma závity montáž vodovodních armatur se dvěma závity ostatních typů G 3/4"</t>
  </si>
  <si>
    <t>dod-001</t>
  </si>
  <si>
    <t>kulový kohout uzavírací pákový chromovaný DN20</t>
  </si>
  <si>
    <t>517687124</t>
  </si>
  <si>
    <t>72223R-01</t>
  </si>
  <si>
    <t>Zkušební ventil DN20 pro kontrolu funkce zpětné klapky (dod+mtž)</t>
  </si>
  <si>
    <t>-1412409017</t>
  </si>
  <si>
    <t>72223R-02</t>
  </si>
  <si>
    <t>Manometr 0-10 bar na prívodu studené vody do ohrívace – G1/2“ (dod+mtž)</t>
  </si>
  <si>
    <t>-1482841092</t>
  </si>
  <si>
    <t>722250143</t>
  </si>
  <si>
    <t>Hydrantový systém s tvarově stálou hadicí D 25 x 30 m prosklený</t>
  </si>
  <si>
    <t>soubor</t>
  </si>
  <si>
    <t>-1525518762</t>
  </si>
  <si>
    <t>Požární příslušenství a armatury hydrantový systém s tvarově stálou hadicí prosklený D 25 x 30 m</t>
  </si>
  <si>
    <t>722290226</t>
  </si>
  <si>
    <t>Zkouška těsnosti vodovodního potrubí závitového DN do 50</t>
  </si>
  <si>
    <t>96061052</t>
  </si>
  <si>
    <t>Zkoušky, proplach a desinfekce vodovodního potrubí zkoušky těsnosti vodovodního potrubí závitového do DN 50</t>
  </si>
  <si>
    <t>40+4+15+10</t>
  </si>
  <si>
    <t>722290234</t>
  </si>
  <si>
    <t>Proplach a dezinfekce vodovodního potrubí DN do 80</t>
  </si>
  <si>
    <t>-1545009986</t>
  </si>
  <si>
    <t>Zkoušky, proplach a desinfekce vodovodního potrubí proplach a desinfekce vodovodního potrubí do DN 80</t>
  </si>
  <si>
    <t>998722202</t>
  </si>
  <si>
    <t>Přesun hmot procentní pro vnitřní vodovod v objektech v přes 6 do 12 m</t>
  </si>
  <si>
    <t>1751303968</t>
  </si>
  <si>
    <t>Přesun hmot pro vnitřní vodovod stanovený procentní sazbou (%) z ceny vodorovná dopravní vzdálenost do 50 m v objektech výšky přes 6 do 12 m</t>
  </si>
  <si>
    <t>723</t>
  </si>
  <si>
    <t>Zdravotechnika - vnitřní plynovod</t>
  </si>
  <si>
    <t>723150374</t>
  </si>
  <si>
    <t>Chránička D 219x6,3 mm</t>
  </si>
  <si>
    <t>318211735</t>
  </si>
  <si>
    <t>Potrubí z ocelových trubek hladkých černých spojovaných chráničky Ø 219/6,3</t>
  </si>
  <si>
    <t>725</t>
  </si>
  <si>
    <t>Zdravotechnika - zařizovací předměty</t>
  </si>
  <si>
    <t>725110811</t>
  </si>
  <si>
    <t>Demontáž klozetů splachovací s nádrží</t>
  </si>
  <si>
    <t>-204698692</t>
  </si>
  <si>
    <t>Demontáž klozetů splachovacích s nádrží nebo tlakovým splachovačem</t>
  </si>
  <si>
    <t>725112022</t>
  </si>
  <si>
    <t>Klozet keramický závěsný na nosné stěny s hlubokým splachováním odpad vodorovný</t>
  </si>
  <si>
    <t>97964511</t>
  </si>
  <si>
    <t>Zařízení záchodů klozety keramické závěsné na nosné stěny s hlubokým splachováním odpad vodorovný</t>
  </si>
  <si>
    <t>725112171</t>
  </si>
  <si>
    <t>Kombi klozet s hlubokým splachováním odpad vodorovný</t>
  </si>
  <si>
    <t>1798779088</t>
  </si>
  <si>
    <t>Zařízení záchodů kombi klozety s hlubokým splachováním odpad vodorovný</t>
  </si>
  <si>
    <t>725119125</t>
  </si>
  <si>
    <t>Montáž klozetových mís závěsných na nosné stěny</t>
  </si>
  <si>
    <t>-232519396</t>
  </si>
  <si>
    <t>Zařízení záchodů montáž klozetových mís závěsných na nosné stěny</t>
  </si>
  <si>
    <t>64236051</t>
  </si>
  <si>
    <t>klozet keramický bílý závěsný hluboké splachování pro handicapované</t>
  </si>
  <si>
    <t>-1291037608</t>
  </si>
  <si>
    <t>725121511</t>
  </si>
  <si>
    <t>Pisoárový záchodek keramický bez splachovací nádrže s odsáváním a s vodorovným přívodem vody</t>
  </si>
  <si>
    <t>330782400</t>
  </si>
  <si>
    <t>Pisoárové záchodky keramické bez splachovací nádrže urinál odsávací, přívod vody vnitřní vodorovný</t>
  </si>
  <si>
    <t>725122813</t>
  </si>
  <si>
    <t>Demontáž pisoárových stání s nádrží a jedním záchodkem</t>
  </si>
  <si>
    <t>-1509613134</t>
  </si>
  <si>
    <t>Demontáž pisoárů s nádrží a 1 záchodkem</t>
  </si>
  <si>
    <t>725210821</t>
  </si>
  <si>
    <t>Demontáž umyvadel bez výtokových armatur</t>
  </si>
  <si>
    <t>-347204814</t>
  </si>
  <si>
    <t>Demontáž umyvadel bez výtokových armatur umyvadel</t>
  </si>
  <si>
    <t>725211615</t>
  </si>
  <si>
    <t>Umyvadlo keramické bílé šířky 500 mm s krytem na sifon připevněné na stěnu šrouby</t>
  </si>
  <si>
    <t>-348625351</t>
  </si>
  <si>
    <t>Umyvadla keramická bílá bez výtokových armatur připevněná na stěnu šrouby s krytem na sifon (polosloupem), šířka umyvadla 500 mm</t>
  </si>
  <si>
    <t>725211681</t>
  </si>
  <si>
    <t>Umyvadlo keramické bílé zdravotní šířky 640 mm připevněné na stěnu šrouby</t>
  </si>
  <si>
    <t>-1428844845</t>
  </si>
  <si>
    <t>Umyvadla keramická bílá bez výtokových armatur připevněná na stěnu šrouby zdravotní, šířka umyvadla 640 mm</t>
  </si>
  <si>
    <t>725211703</t>
  </si>
  <si>
    <t>Umývátko keramické bílé stěnové šířky 450 mm připevněné na stěnu šrouby</t>
  </si>
  <si>
    <t>-1165560800</t>
  </si>
  <si>
    <t>Umyvadla keramická bílá bez výtokových armatur připevněná na stěnu šrouby malá (umývátka) stěnová 450 mm</t>
  </si>
  <si>
    <t>725291631</t>
  </si>
  <si>
    <t>Doplňky zařízení koupelen a záchodů nerezové zásobník papírových ručníků</t>
  </si>
  <si>
    <t>2034888958</t>
  </si>
  <si>
    <t>725291R-01</t>
  </si>
  <si>
    <t>madlo pevné rovné délky 0,3 m , nerez , vcetne upevnovacích prvku – svislá montáž (dod+mtž)</t>
  </si>
  <si>
    <t>101438296</t>
  </si>
  <si>
    <t>725291R-02</t>
  </si>
  <si>
    <t>madlo sklopné prímé nerez vyložené 900mm vcetne upevnovacích prvku (dod+mtž)</t>
  </si>
  <si>
    <t>-2116242878</t>
  </si>
  <si>
    <t>725291R-03</t>
  </si>
  <si>
    <t>madlo do sprchy pevné nerez (levé) šírky 450 mm, délky 750 mm vcetne upevnovacích prvku (dod+mtž)</t>
  </si>
  <si>
    <t>218429179</t>
  </si>
  <si>
    <t>725291R-04</t>
  </si>
  <si>
    <t>bocní ovládací tlacítko pneumatického ventilu pro splachování –oddálené rucní do zdi (dod+mtž)</t>
  </si>
  <si>
    <t>-1644943350</t>
  </si>
  <si>
    <t>725291R-05</t>
  </si>
  <si>
    <t>sklopné zrcadlo nastavitelné nerez o rozmeru 600x450mm (dod+mtž)</t>
  </si>
  <si>
    <t>1641000751</t>
  </si>
  <si>
    <t>72529R-21</t>
  </si>
  <si>
    <t>dávkovač tekutého mýdla nerez d+m</t>
  </si>
  <si>
    <t>1284233220</t>
  </si>
  <si>
    <t>72529R-22</t>
  </si>
  <si>
    <t>WC souprava včetně kartáče nástěnná chrom s odkapávací nádobou d+m</t>
  </si>
  <si>
    <t>-704573745</t>
  </si>
  <si>
    <t>72529R-23</t>
  </si>
  <si>
    <t>háček na ručník malý d+m</t>
  </si>
  <si>
    <t>-1870637313</t>
  </si>
  <si>
    <t>72529R-24</t>
  </si>
  <si>
    <t>Držák toaletního papíru - chrom d+m</t>
  </si>
  <si>
    <t>1913034163</t>
  </si>
  <si>
    <t>72529R-25</t>
  </si>
  <si>
    <t>držák na mýdlo-drátený program-chrom d+m</t>
  </si>
  <si>
    <t>1943044179</t>
  </si>
  <si>
    <t>72529R-26</t>
  </si>
  <si>
    <t>elek.vysoušec rukou se senzorem ovládání (príkon 2,1kW,230V/50Hz,10A) d+m</t>
  </si>
  <si>
    <t>340560249</t>
  </si>
  <si>
    <t>72529R-27</t>
  </si>
  <si>
    <t>Odpadkový koš nášlapný z matného nerezu do 30l</t>
  </si>
  <si>
    <t>-874331330</t>
  </si>
  <si>
    <t>72529R-28</t>
  </si>
  <si>
    <t>1878503966</t>
  </si>
  <si>
    <t>72529R-29</t>
  </si>
  <si>
    <t>Nerez police nástěnná 500x300 mm d+m</t>
  </si>
  <si>
    <t>-165630638</t>
  </si>
  <si>
    <t>725330820</t>
  </si>
  <si>
    <t>Demontáž výlevka diturvitová</t>
  </si>
  <si>
    <t>1878770925</t>
  </si>
  <si>
    <t>Demontáž výlevek bez výtokových armatur a bez nádrže a splachovacího potrubí diturvitových</t>
  </si>
  <si>
    <t>725339111</t>
  </si>
  <si>
    <t>Montáž výlevky</t>
  </si>
  <si>
    <t>67657981</t>
  </si>
  <si>
    <t>Výlevky montáž výlevky</t>
  </si>
  <si>
    <t>72533111R</t>
  </si>
  <si>
    <t>Výlevka závěsná diturvitová bez výtokových armatur</t>
  </si>
  <si>
    <t>-1699993366</t>
  </si>
  <si>
    <t>Výlevka závěsná diturvitová</t>
  </si>
  <si>
    <t>725539204</t>
  </si>
  <si>
    <t>Montáž ohřívačů zásobníkových závěsných tlakových přes 80 do 125 l</t>
  </si>
  <si>
    <t>1232166258</t>
  </si>
  <si>
    <t>Elektrické ohřívače zásobníkové montáž tlakových ohřívačů závěsných (svislých nebo vodorovných) přes 80 do 125 l</t>
  </si>
  <si>
    <t>48438691</t>
  </si>
  <si>
    <t>ohřívač vody elektrický zásobníkový závěsný akumulační svislý příkon 125L 2kW</t>
  </si>
  <si>
    <t>-1917964352</t>
  </si>
  <si>
    <t>725820801</t>
  </si>
  <si>
    <t>Demontáž baterie nástěnné do G 3 / 4</t>
  </si>
  <si>
    <t>-1095011625</t>
  </si>
  <si>
    <t>Demontáž baterií nástěnných do G 3/4</t>
  </si>
  <si>
    <t>725821312</t>
  </si>
  <si>
    <t>Baterie dřezová nástěnná páková s otáčivým kulatým ústím a délkou ramínka 300 mm</t>
  </si>
  <si>
    <t>1525710190</t>
  </si>
  <si>
    <t>Baterie dřezové nástěnné pákové s otáčivým kulatým ústím a délkou ramínka 300 mm</t>
  </si>
  <si>
    <t>výlevka</t>
  </si>
  <si>
    <t>725822613</t>
  </si>
  <si>
    <t>Baterie umyvadlová stojánková páková s výpustí</t>
  </si>
  <si>
    <t>-1750573560</t>
  </si>
  <si>
    <t>Baterie umyvadlové stojánkové pákové s výpustí</t>
  </si>
  <si>
    <t>725829141</t>
  </si>
  <si>
    <t>Montáž baterie bidetové stojánkové soupravy pákové ostatní typ</t>
  </si>
  <si>
    <t>211527390</t>
  </si>
  <si>
    <t>Baterie bidetové montáž ostatních typů stojánkových pákových souprav</t>
  </si>
  <si>
    <t>725331-R1</t>
  </si>
  <si>
    <t>-1554831446</t>
  </si>
  <si>
    <t>stojánková umyvadlová baterie bez výpusti, lékařská páka, chrom</t>
  </si>
  <si>
    <t>725850800</t>
  </si>
  <si>
    <t>Demontáž ventilů odpadních</t>
  </si>
  <si>
    <t>-48591323</t>
  </si>
  <si>
    <t>Demontáž odpadních ventilů všech připojovacích dimenzí</t>
  </si>
  <si>
    <t>725861102</t>
  </si>
  <si>
    <t>Zápachová uzávěrka pro umyvadla DN 40</t>
  </si>
  <si>
    <t>316116801</t>
  </si>
  <si>
    <t>Zápachové uzávěrky zařizovacích předmětů pro umyvadla DN 40</t>
  </si>
  <si>
    <t>725862113</t>
  </si>
  <si>
    <t>Zápachová uzávěrka pro dřezy s přípojkou pro pračku nebo myčku DN 40/50</t>
  </si>
  <si>
    <t>285404952</t>
  </si>
  <si>
    <t>Zápachové uzávěrky zařizovacích předmětů pro dřezy s přípojkou pro pračku nebo myčku DN 40/50</t>
  </si>
  <si>
    <t>příprava pro myčku</t>
  </si>
  <si>
    <t>725865411</t>
  </si>
  <si>
    <t>Zápachová uzávěrka pisoárová DN 32/40</t>
  </si>
  <si>
    <t>1123707343</t>
  </si>
  <si>
    <t>Zápachové uzávěrky zařizovacích předmětů pro pisoáry DN 32/40</t>
  </si>
  <si>
    <t>998725202</t>
  </si>
  <si>
    <t>Přesun hmot procentní pro zařizovací předměty v objektech v přes 6 do 12 m</t>
  </si>
  <si>
    <t>1561605674</t>
  </si>
  <si>
    <t>Přesun hmot pro zařizovací předměty stanovený procentní sazbou (%) z ceny vodorovná dopravní vzdálenost do 50 m v objektech výšky přes 6 do 12 m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</si>
  <si>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</si>
  <si>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</si>
  <si>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</si>
  <si>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</si>
  <si>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-1977491496</t>
  </si>
  <si>
    <t>Předstěnové instalační systémy do lehkých stěn s kovovou konstrukcí pro závěsné klozety ovládání zepředu, stavební výšky 1120 mm</t>
  </si>
  <si>
    <t>726131043</t>
  </si>
  <si>
    <t>Instalační předstěna - klozet závěsný v 1120 mm s ovládáním zepředu pro postižené do stěn s kov kcí</t>
  </si>
  <si>
    <t>-1587596653</t>
  </si>
  <si>
    <t>Předstěnové instalační systémy do lehkých stěn s kovovou konstrukcí pro závěsné klozety ovládání zepředu, stavební výšky 1120 mm pro tělesně postižené</t>
  </si>
  <si>
    <t>726131202</t>
  </si>
  <si>
    <t>Instalační předstěna - montáž bidetu do lehkých stěn s kovovou kcí</t>
  </si>
  <si>
    <t>-2091251806</t>
  </si>
  <si>
    <t>Předstěnové instalační systémy do lehkých stěn s kovovou konstrukcí montáž ostatních typů bidetů</t>
  </si>
  <si>
    <t>726R-01</t>
  </si>
  <si>
    <t>modul pro závěsnou výlevku do lehkých stěm (vč.příslušenství)</t>
  </si>
  <si>
    <t>1269093039</t>
  </si>
  <si>
    <t>998726212</t>
  </si>
  <si>
    <t>Přesun hmot procentní pro instalační prefabrikáty v objektech v přes 6 do 12 m</t>
  </si>
  <si>
    <t>1570391585</t>
  </si>
  <si>
    <t>Přesun hmot pro instalační prefabrikáty stanovený procentní sazbou (%) z ceny vodorovná dopravní vzdálenost do 50 m v objektech výšky přes 6 do 12 m</t>
  </si>
  <si>
    <t>01-D.1.4.3-VZT - Vzduchotechnika</t>
  </si>
  <si>
    <t xml:space="preserve">    751 - Vzduchotechnika</t>
  </si>
  <si>
    <t>751</t>
  </si>
  <si>
    <t>751122092</t>
  </si>
  <si>
    <t>Montáž ventilátoru radiálního nízkotlakého potrubního základního do kruhového potrubí D přes 100 do 200 mm</t>
  </si>
  <si>
    <t>-909475233</t>
  </si>
  <si>
    <t>Montáž ventilátoru radiálního nízkotlakého potrubního základního do kruhového potrubí, průměru přes 100 do 200 mm</t>
  </si>
  <si>
    <t>1.012</t>
  </si>
  <si>
    <t>Ventilátor radiální potrubní, průměr 125 mm, výkon: 200-250 m3/hod, vyšší tlaková rezerva (250Pa)</t>
  </si>
  <si>
    <t>ks</t>
  </si>
  <si>
    <t>-1082490699</t>
  </si>
  <si>
    <t>751322011</t>
  </si>
  <si>
    <t>Montáž talířového ventilu D do 100 mm</t>
  </si>
  <si>
    <t>-546509096</t>
  </si>
  <si>
    <t>Montáž talířových ventilů, anemostatů, dýz talířového ventilu, průměru do 100 mm</t>
  </si>
  <si>
    <t>1.092</t>
  </si>
  <si>
    <t>Talířový ventil odvodní, kovový bílý, průměr 100 mm</t>
  </si>
  <si>
    <t>-1887357402</t>
  </si>
  <si>
    <t>751322012</t>
  </si>
  <si>
    <t>Montáž talířového ventilu D přes 100 do 200 mm</t>
  </si>
  <si>
    <t>-1342481810</t>
  </si>
  <si>
    <t>Montáž talířových ventilů, anemostatů, dýz talířového ventilu, průměru přes 100 do 200 mm</t>
  </si>
  <si>
    <t>1.09</t>
  </si>
  <si>
    <t>Talířový ventil odvodní, kovový bílý, průměr 125 mm</t>
  </si>
  <si>
    <t>1573120673</t>
  </si>
  <si>
    <t>751510041</t>
  </si>
  <si>
    <t>Vzduchotechnické potrubí z pozinkovaného plechu kruhové spirálně vinutá trouba bez příruby D do 100 mm</t>
  </si>
  <si>
    <t>2087333406</t>
  </si>
  <si>
    <t>Vzduchotechnické potrubí z pozinkovaného plechu kruhové, trouba spirálně vinutá bez příruby, průměru do 100 mm</t>
  </si>
  <si>
    <t>tvarovky</t>
  </si>
  <si>
    <t>0,5*2</t>
  </si>
  <si>
    <t>751510042</t>
  </si>
  <si>
    <t>Vzduchotechnické potrubí z pozinkovaného plechu kruhové spirálně vinutá trouba bez příruby D přes 100 do 200 mm</t>
  </si>
  <si>
    <t>795133234</t>
  </si>
  <si>
    <t>Vzduchotechnické potrubí z pozinkovaného plechu kruhové, trouba spirálně vinutá bez příruby, průměru přes 100 do 200 mm</t>
  </si>
  <si>
    <t>rovné 125+160</t>
  </si>
  <si>
    <t>16+1</t>
  </si>
  <si>
    <t>tvarovky 125+160</t>
  </si>
  <si>
    <t>0,5*14+0,5*2</t>
  </si>
  <si>
    <t>751514662</t>
  </si>
  <si>
    <t>Montáž škrtící klapky nebo zpětné klapky do plechového potrubí kruhové s přírubou D přes 100 do 200 mm</t>
  </si>
  <si>
    <t>570449684</t>
  </si>
  <si>
    <t>Montáž škrtící klapky nebo zpětné klapky do plechového potrubí kruhové s přírubou, průměru přes 100 do 200 mm</t>
  </si>
  <si>
    <t>1.022</t>
  </si>
  <si>
    <t>Zpětná klapka – průměr 125 mm</t>
  </si>
  <si>
    <t>-1353381719</t>
  </si>
  <si>
    <t>1.04</t>
  </si>
  <si>
    <t>Doběhový spínač programovatelný (dod+mtž)</t>
  </si>
  <si>
    <t>-976237070</t>
  </si>
  <si>
    <t>2.03</t>
  </si>
  <si>
    <t>Závěsný a spojovací materiál</t>
  </si>
  <si>
    <t>-314967933</t>
  </si>
  <si>
    <t>2.04</t>
  </si>
  <si>
    <t>Zednická a stavební přípomoc</t>
  </si>
  <si>
    <t>-1108201203</t>
  </si>
  <si>
    <t>2.06</t>
  </si>
  <si>
    <t>Revize, protokoly a uvedení do provozu</t>
  </si>
  <si>
    <t>-651713204</t>
  </si>
  <si>
    <t>998751101</t>
  </si>
  <si>
    <t>Přesun hmot tonážní pro vzduchotechniku v objektech výšky do 12 m</t>
  </si>
  <si>
    <t>-1724954413</t>
  </si>
  <si>
    <t>Přesun hmot pro vzduchotechniku stanovený z hmotnosti přesunovaného materiálu vodorovná dopravní vzdálenost do 100 m v objektech výšky do 12 m</t>
  </si>
  <si>
    <t>998751181</t>
  </si>
  <si>
    <t>Příplatek k přesunu hmot tonážní 751 prováděný bez použití mechanizace pro jakoukoliv výšku objektu</t>
  </si>
  <si>
    <t>2023337865</t>
  </si>
  <si>
    <t>Přesun hmot pro vzduchotechniku stanovený z hmotnosti přesunovaného materiálu Příplatek k cenám za přesun prováděný bez použití mechanizace pro jakoukoliv výšku objektu</t>
  </si>
  <si>
    <t>766660720</t>
  </si>
  <si>
    <t>Osazení větrací mřížky s vyříznutím otvoru</t>
  </si>
  <si>
    <t>1631278913</t>
  </si>
  <si>
    <t>Montáž dveřních doplňků větrací mřížky s vyříznutím otvoru</t>
  </si>
  <si>
    <t>1.050</t>
  </si>
  <si>
    <t>Dveřní mřížka 500x100 mm</t>
  </si>
  <si>
    <t>-570745672</t>
  </si>
  <si>
    <t>-280985847</t>
  </si>
  <si>
    <t>01-D.1.4.4-VYT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</si>
  <si>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</si>
  <si>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</si>
  <si>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</si>
  <si>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</si>
  <si>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733</t>
  </si>
  <si>
    <t>Ústřední vytápění - rozvodné potrubí</t>
  </si>
  <si>
    <t>733222102</t>
  </si>
  <si>
    <t>Potrubí měděné polotvrdé spojované měkkým pájením D 15x1 mm</t>
  </si>
  <si>
    <t>-399283171</t>
  </si>
  <si>
    <t>Potrubí z trubek měděných polotvrdých spojovaných měkkým pájením Ø 15/1</t>
  </si>
  <si>
    <t>733291902</t>
  </si>
  <si>
    <t>Propojení potrubí měděného při opravě D 15x1 mm</t>
  </si>
  <si>
    <t>-684162506</t>
  </si>
  <si>
    <t>Opravy rozvodů potrubí z trubek měděných propojení potrubí Ø 15/1</t>
  </si>
  <si>
    <t>998733202</t>
  </si>
  <si>
    <t>Přesun hmot procentní pro rozvody potrubí v objektech v přes 6 do 12 m</t>
  </si>
  <si>
    <t>2054149307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</si>
  <si>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</si>
  <si>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</si>
  <si>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</si>
  <si>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734221535</t>
  </si>
  <si>
    <t>Ventil závitový termostatický rohový dvouregulační G 3/8 PN 16 do 110°C bez hlavice ovládání</t>
  </si>
  <si>
    <t>-712574164</t>
  </si>
  <si>
    <t>Ventily regulační závitové termostatické, bez hlavice ovládání PN 16 do 110°C rohové dvouregulační G 3/8</t>
  </si>
  <si>
    <t>734221682</t>
  </si>
  <si>
    <t>Termostatická hlavice kapalinová PN 10 do 110°C otopných těles VK</t>
  </si>
  <si>
    <t>939642068</t>
  </si>
  <si>
    <t>Ventily regulační závitové hlavice termostatické, pro ovládání ventilů PN 10 do 110°C kapalinové otopných těles VK</t>
  </si>
  <si>
    <t>PSC</t>
  </si>
  <si>
    <t xml:space="preserve">Poznámka k souboru cen:_x000d_
1. V cenách -0101 až -0105 nejsou započteny náklady na dodávku a montáž měřící a vypouštěcí armatury.Tyto se oceňují samostatně souborem cen 734 49 1101 až -1105._x000d_
</t>
  </si>
  <si>
    <t>734261232</t>
  </si>
  <si>
    <t>Šroubení topenářské přímé G 3/8 PN 16 do 120°C</t>
  </si>
  <si>
    <t>1832143119</t>
  </si>
  <si>
    <t>Šroubení topenářské PN 16 do 120°C přímé G 3/8</t>
  </si>
  <si>
    <t>998734202</t>
  </si>
  <si>
    <t>Přesun hmot procentní pro armatury v objektech v přes 6 do 12 m</t>
  </si>
  <si>
    <t>-1440945255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</si>
  <si>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</si>
  <si>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</si>
  <si>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</si>
  <si>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735111810</t>
  </si>
  <si>
    <t>Demontáž otopného tělesa litinového článkového</t>
  </si>
  <si>
    <t>1143029463</t>
  </si>
  <si>
    <t>Demontáž otopných těles litinových článkových</t>
  </si>
  <si>
    <t>2,25+8,36</t>
  </si>
  <si>
    <t>735152271</t>
  </si>
  <si>
    <t>Otopné těleso panelové VK jednodeskové 1 přídavná přestupní plocha výška/délka 600/400 mm výkon 401 W</t>
  </si>
  <si>
    <t>-444696822</t>
  </si>
  <si>
    <t>Otopná tělesa panelová VK jednodesková PN 1,0 MPa, T do 110°C s jednou přídavnou přestupní plochou výšky tělesa 600 mm stavební délky / výkonu 400 mm / 401 W</t>
  </si>
  <si>
    <t>735152272</t>
  </si>
  <si>
    <t>Otopné těleso panelové VK jednodeskové 1 přídavná přestupní plocha výška/délka 600/500 mm výkon 501 W</t>
  </si>
  <si>
    <t>-483671329</t>
  </si>
  <si>
    <t>Otopná tělesa panelová VK jednodesková PN 1,0 MPa, T do 110°C s jednou přídavnou přestupní plochou výšky tělesa 600 mm stavební délky / výkonu 500 mm / 501 W</t>
  </si>
  <si>
    <t>735152273</t>
  </si>
  <si>
    <t>Otopné těleso panelové VK jednodeskové 1 přídavná přestupní plocha výška/délka 600/600 mm výkon 601 W</t>
  </si>
  <si>
    <t>181668606</t>
  </si>
  <si>
    <t>Otopná tělesa panelová VK jednodesková PN 1,0 MPa, T do 110°C s jednou přídavnou přestupní plochou výšky tělesa 600 mm stavební délky / výkonu 600 mm / 601 W</t>
  </si>
  <si>
    <t>735191904</t>
  </si>
  <si>
    <t>Vyčištění otopných těles litinových proplachem vodou</t>
  </si>
  <si>
    <t>-1542971195</t>
  </si>
  <si>
    <t>Ostatní opravy otopných těles vyčištění propláchnutím vodou otopných těles litinových</t>
  </si>
  <si>
    <t>735192911</t>
  </si>
  <si>
    <t>Zpětná montáž otopných těles článkových litinových</t>
  </si>
  <si>
    <t>-1701383444</t>
  </si>
  <si>
    <t>Ostatní opravy otopných těles zpětná montáž otopných těles článkových litinových</t>
  </si>
  <si>
    <t>998735102</t>
  </si>
  <si>
    <t>Přesun hmot tonážní pro otopná tělesa v objektech v přes 6 do 12 m</t>
  </si>
  <si>
    <t>113274737</t>
  </si>
  <si>
    <t>Přesun hmot pro otopná tělesa stanovený z hmotnosti přesunovaného materiálu vodorovná dopravní vzdálenost do 50 m v objektech výšky přes 6 do 12 m</t>
  </si>
  <si>
    <t>998735181</t>
  </si>
  <si>
    <t>Příplatek k přesunu hmot tonážní 735 prováděný bez použití mechanizace</t>
  </si>
  <si>
    <t>-782113574</t>
  </si>
  <si>
    <t>Přesun hmot pro otopná tělesa stanovený z hmotnosti přesunovaného materiálu Příplatek k cenám za přesun prováděný bez použití mechanizace pro jakoukoliv výšku objektu</t>
  </si>
  <si>
    <t>783606812</t>
  </si>
  <si>
    <t>Odstranění nátěrů z článkových otopných těles opálením</t>
  </si>
  <si>
    <t>-1180826093</t>
  </si>
  <si>
    <t>Odstranění nátěrů z otopných těles článkových opálením s obroušením</t>
  </si>
  <si>
    <t>783606862</t>
  </si>
  <si>
    <t>Odstranění nátěrů z potrubí DN do 50 mm opálením</t>
  </si>
  <si>
    <t>193223803</t>
  </si>
  <si>
    <t>Odstranění nátěrů z armatur a kovových potrubí potrubí do DN 50 mm opálením</t>
  </si>
  <si>
    <t>15+23+20</t>
  </si>
  <si>
    <t>783614111</t>
  </si>
  <si>
    <t>Základní jednonásobný syntetický nátěr článkových otopných těles</t>
  </si>
  <si>
    <t>-890612194</t>
  </si>
  <si>
    <t>Základní nátěr otopných těles jednonásobný článkových syntetický</t>
  </si>
  <si>
    <t>783614551</t>
  </si>
  <si>
    <t>Základní jednonásobný syntetický nátěr potrubí DN do 50 mm</t>
  </si>
  <si>
    <t>-1043275122</t>
  </si>
  <si>
    <t>Základní nátěr armatur a kovových potrubí jednonásobný potrubí do DN 50 mm syntetický</t>
  </si>
  <si>
    <t>783617117</t>
  </si>
  <si>
    <t>Krycí dvojnásobný syntetický nátěr článkových otopných těles</t>
  </si>
  <si>
    <t>-372304967</t>
  </si>
  <si>
    <t>Krycí nátěr (email) otopných těles článkových dvojnásobný syntetický</t>
  </si>
  <si>
    <t>783617615</t>
  </si>
  <si>
    <t>Krycí dvojnásobný syntetický tepelně odolný nátěr potrubí DN do 50 mm</t>
  </si>
  <si>
    <t>1191806415</t>
  </si>
  <si>
    <t>Krycí nátěr (email) armatur a kovových potrubí potrubí do DN 50 mm dvojnásobný syntetický tepelně odolný</t>
  </si>
  <si>
    <t>OST</t>
  </si>
  <si>
    <t>Ostatní</t>
  </si>
  <si>
    <t>1256</t>
  </si>
  <si>
    <t>Vypuštění OS (kompletní nebo postupné)</t>
  </si>
  <si>
    <t>-577574345</t>
  </si>
  <si>
    <t>1257</t>
  </si>
  <si>
    <t>Napuštění, odvzdušnění OS+OT, proplach, vyčištění filtrů (kompletní nebo postupné)</t>
  </si>
  <si>
    <t>-1893435311</t>
  </si>
  <si>
    <t>1258</t>
  </si>
  <si>
    <t>Zednická výpomoc</t>
  </si>
  <si>
    <t>-407794002</t>
  </si>
  <si>
    <t>1259</t>
  </si>
  <si>
    <t>Zkoušky a revize</t>
  </si>
  <si>
    <t>700679423</t>
  </si>
  <si>
    <t>Dokumentace skutečného provedení</t>
  </si>
  <si>
    <t>-1025638144</t>
  </si>
  <si>
    <t>01-D1.4.5-SLA - Slaboproudé rozvody</t>
  </si>
  <si>
    <t xml:space="preserve">Jedná so rozšíření již provozovaného rozsáhlého systému CCTV v objektu. </t>
  </si>
  <si>
    <t>D1 - 3. SLA</t>
  </si>
  <si>
    <t>D1</t>
  </si>
  <si>
    <t>3. SLA</t>
  </si>
  <si>
    <t>Zakončení patch panel CAT6 (dod+mtž)</t>
  </si>
  <si>
    <t>528313096</t>
  </si>
  <si>
    <t>Zakončení patch panel CAT6 (dod vč.dopravy+mtž)</t>
  </si>
  <si>
    <t>Patch Cord (propojky CAT6, 1m) (dod+mtž)</t>
  </si>
  <si>
    <t>371755426</t>
  </si>
  <si>
    <t>Patch Cord (propojky CAT6, 1m) (dod vč.dopravy+mtž)</t>
  </si>
  <si>
    <t xml:space="preserve">Krabice KU68 hluboká přístrojová pro smyčku linky klávesnic 140 vysoko  (dod vč.dopravy+mtž)</t>
  </si>
  <si>
    <t>1011372126</t>
  </si>
  <si>
    <t>Krabice KU68 hluboká přístrojová pro smyčku linky klávesnic 140 vysoko (dod vč.dopravy+mtž)</t>
  </si>
  <si>
    <t>Dvojzásuvka datová CAT6 RJ45 zapuštěná (dod+mtž)</t>
  </si>
  <si>
    <t>302553022</t>
  </si>
  <si>
    <t>Dvojzásuvka datová CAT6 RJ45 zapuštěná (dod vč.dopravy+mtž)</t>
  </si>
  <si>
    <t xml:space="preserve">Kabel UTP CAT6 LSOH zásuvky  (dod vč.dopravy+mtž)</t>
  </si>
  <si>
    <t>1497346261</t>
  </si>
  <si>
    <t>Kabel UTP CAT6 LSOH zásuvky (dod vč.dopravy+mtž)</t>
  </si>
  <si>
    <t>Trubka ohebná 12-22 mm (dod vč.dopravy+mtž)</t>
  </si>
  <si>
    <t>-136509560</t>
  </si>
  <si>
    <t>Trubka dvouplášťová DN40 pro stoupací vedení z 1.NP do 2.NP a půdu trasa 2x20m (dod+mtž)</t>
  </si>
  <si>
    <t>-1829554617</t>
  </si>
  <si>
    <t>Trubka dvouplášťová DN40 pro stoupací vedení z 1.NP do 2.NP a půdu trasa 2x20m (dod vč.dopravy+mtž)</t>
  </si>
  <si>
    <t>Pomocné zednické práce, průrazy</t>
  </si>
  <si>
    <t>1115734212</t>
  </si>
  <si>
    <t>Pomocný materiál, šroubky, hmoždinky, sádra</t>
  </si>
  <si>
    <t>-228257935</t>
  </si>
  <si>
    <t>Projekt skutečného provedení</t>
  </si>
  <si>
    <t>13749829</t>
  </si>
  <si>
    <t>Výchozí revize, náhledy kamer - snímky, předávací protokol</t>
  </si>
  <si>
    <t>1139991772</t>
  </si>
  <si>
    <t>01-D.1.4.6-EPS - Elektrická požární signalizace</t>
  </si>
  <si>
    <t>Jedná so rozšíření již provozovaného rozsáhlého systému EPS v objektu, který je napojen i na PCO HZS proto je nutné spolupracovat se společností, která zajišťuje přenos dat na PCO HZS aby zajistila doplnění do informací		do grafické nadstavby. Dále je nutná spolupráce s provozovatelem systému EPS vzhledem ke složitosti systému	a potřeby doprogramování nových sekcí a způsobů ovládání. Vlastní ovládání je zajištěno stávající.			Na žádost KÚ jsou názvy vymazány a zhotovitel si musí sám zjistit tyto názvy u provozovatele.			Již provozovaný rozsáhlý systém bude pouze rozšířen o několik komponentů a nelze připojit jiné typy výrobků.</t>
  </si>
  <si>
    <t>D1 - 2. EPS</t>
  </si>
  <si>
    <t>2. EPS</t>
  </si>
  <si>
    <t>Zakreslení čidel pro PCO HZS</t>
  </si>
  <si>
    <t>-1980359119</t>
  </si>
  <si>
    <t>Technická studie a tabulka událostí</t>
  </si>
  <si>
    <t>1605422325</t>
  </si>
  <si>
    <t>Tvorba karty objektu do PCO pultu HZS</t>
  </si>
  <si>
    <t>1104926074</t>
  </si>
  <si>
    <t>Tlačítkový hlásič s izolátorem vnitřní zapuštěný, signalizací LED Zettler DIN820i včetně přístrojové krabice (dod+mtž)</t>
  </si>
  <si>
    <t>923829401</t>
  </si>
  <si>
    <t>Tlačítkový hlásič s izolátorem vnitřní zapuštěný, signalizací XXX včetně přístrojové krabice (dod vč.dopravy+mtž)</t>
  </si>
  <si>
    <t xml:space="preserve">"Pro ovládání dveří, jejich odblokování, které jsou trvale zavřené je navržen přídržný magnet XXX XXX, síla přídrže 500 kg, odběr proudu 250 mA
" (dod vč.  dopravy+mtž)</t>
  </si>
  <si>
    <t>353522734</t>
  </si>
  <si>
    <t>"Pro ovládání dveří, jejich odblokování, které jsou trvale zavřené je navržen přídržný magnet XXX XXX, síla přídrže 500 kg, odběr proudu 250 mA
" (dod vč. dopravy+mtž)</t>
  </si>
  <si>
    <t>Požárně odolné krabice pro místa rozpojení kruhové linky pro odbočení k tlačítkům a pomocnému zdroji Krabice Spelsberg WKE 2-5x6 IP54/IP65 s požární odolností 86050201 (dod+mtž)</t>
  </si>
  <si>
    <t>776656503</t>
  </si>
  <si>
    <t>Požárně odolná krabice pro místo rozpojení kruhové linky pro odbočení k tlačítku Krabice XXX XXX 2-5x6 IP54/IP65 s požární odolností XXX (dod vč.dopravy+mtž)</t>
  </si>
  <si>
    <t>Kabel EUROFIRE 180S OHLS 2x1,5 napájení magnetu</t>
  </si>
  <si>
    <t>-2116795932</t>
  </si>
  <si>
    <t>Kabel XXX 180S OHLS 2x1,5 napájení magnetu (dod vč.dopravy+mtž)</t>
  </si>
  <si>
    <t xml:space="preserve">Kabel EUROFIRE 180S OHLS 2x1  kruhová linka</t>
  </si>
  <si>
    <t>-678092996</t>
  </si>
  <si>
    <t>Kabel XXX180S OHLS 2x1 kruhová linka (dod vč.dopravy+mtž)</t>
  </si>
  <si>
    <t>Trubka elektroinstalační ohebná pod omítku pro vedení kabelů k magnetům a k novému tlačítku,</t>
  </si>
  <si>
    <t>427964607</t>
  </si>
  <si>
    <t>Trubka elektroinstalační ohebná pod omítku pro vedení kabelů k magnetům a k novému tlačítku, (dod vč.dopravy+mtž)</t>
  </si>
  <si>
    <t>Oprava drážek a průrazů včetně malty, štuku, vápenná malby bílé, po zahození omítek</t>
  </si>
  <si>
    <t>-754772783</t>
  </si>
  <si>
    <t>Oprava drážek a průrazů včetně malty, štuku, vápenná malby bílé, po zahození omítek (dod+mtž)</t>
  </si>
  <si>
    <t>Demontáž a zpětná montáž stávajících automatických hlásičů na stávajících místech.</t>
  </si>
  <si>
    <t>-1043451155</t>
  </si>
  <si>
    <t>Naprogramování nastavení ústředny, přístupových kódů, výstupů, nastavení protokolů na pco</t>
  </si>
  <si>
    <t>-923655072</t>
  </si>
  <si>
    <t>Výchozí revize a funkční zkoušky, protokoly</t>
  </si>
  <si>
    <t>1998309337</t>
  </si>
  <si>
    <t>-1802862675</t>
  </si>
  <si>
    <t>VRN - Vedlejší rozpočtové náklady</t>
  </si>
  <si>
    <t>VRN pro části 01A, 01A a 02B jsou celkem 100%, Pro jednotlivé části je pak vypočten percentuelní podíl: SO-01A = 23% SO-02A = 52% SO-02B = 25%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</si>
  <si>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</si>
  <si>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</si>
  <si>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</si>
  <si>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</si>
  <si>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</si>
  <si>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VRN1</t>
  </si>
  <si>
    <t>Průzkumné, geodetické a projektové práce</t>
  </si>
  <si>
    <t>011324000</t>
  </si>
  <si>
    <t>Archeologický průzkum</t>
  </si>
  <si>
    <t>1024</t>
  </si>
  <si>
    <t>257817429</t>
  </si>
  <si>
    <t>011544000</t>
  </si>
  <si>
    <t>Průzkum restaurátorský</t>
  </si>
  <si>
    <t>-1146893973</t>
  </si>
  <si>
    <t>012103000</t>
  </si>
  <si>
    <t>Geodetické práce před výstavbou</t>
  </si>
  <si>
    <t>828307232</t>
  </si>
  <si>
    <t>Geodetické práce před výstavbou - vytýčení ing. sítí</t>
  </si>
  <si>
    <t>012203000</t>
  </si>
  <si>
    <t>Geodetické práce při provádění stavby</t>
  </si>
  <si>
    <t>-129625576</t>
  </si>
  <si>
    <t>013254000</t>
  </si>
  <si>
    <t>Dokumentace skutečného provedení stavby</t>
  </si>
  <si>
    <t>-1206064095</t>
  </si>
  <si>
    <t>013294000</t>
  </si>
  <si>
    <t>Ostatní dokumentace viz. ponámka</t>
  </si>
  <si>
    <t>-478798552</t>
  </si>
  <si>
    <t>Ostatní dokumentace - dodavatelská</t>
  </si>
  <si>
    <t>P</t>
  </si>
  <si>
    <t>Poznámka k položce:_x000d_
1. Postup archeologického průzkumu, časový odhad a náročnost (archeologické postupy atd.)_x000d_
2. Postup restaurátorského průzkumu, časový odhad a náročnost (restaurátorské sondáže,_x000d_
3. soustřeďující se na komplexní poznání nástěnné i nástropní výmalby, doposud převážně skryté pod stávajícími vrstvami)_x000d_
4. Technologické postupy na jednotlivé bourací práce (příčky, otvory v nosných zdech, nepůvodní zazdívky a přizdívky)_x000d_
5. Technologický postup na vybourání stávajících dřevěných výkladců a podezdívek pod výkladce (z důvodu nepoškození venkovních štukových prvků)_x000d_
6. Technologické postupy na bouraní podlah a podkladních vrstev (z důvodu nepoškození sousedního obvodového, případně základového zdiva či historicky cenných konstrukcí)_x000d_
7. Dodavatelská dokumentace topného kanálu_x000d_
8. Dodavatelská dokumentace ocelových konstrukcí pro zesílení únosnosti stropu pod depozitářem geologie_x000d_
9. Spárořezy keramických dlažeb a obkladů_x000d_
10. Spárořezy cihelné dlažby_x000d_
11. Zpracování technologických postupů restaurátorských prací (odsouhlasení obou složek státní památkové péče)_x000d_
12. Dodavatelská dokumentace mobiliáře_x000d_
13. Dodavatelská dokumentace truhlářských prvků (vstupní dveře, vnitřní dveře včetně zárubní, prosklené stěny a okenní prvky)_x000d_
14. Dodavatelská dokumentace tesařských výrobků (dřevěná pódiá, dřevěná přechodová lávka)_x000d_
15. Atd.</t>
  </si>
  <si>
    <t>VRN3</t>
  </si>
  <si>
    <t>Zařízení staveniště</t>
  </si>
  <si>
    <t>030001000</t>
  </si>
  <si>
    <t>1290635951</t>
  </si>
  <si>
    <t>el. rozvaděč, uložení materálu, kontejnery, sklad náčiní, ochrana -lávka při opravě topného kanálu, ocelové plechy 2x0,3x10m tl 20mm..</t>
  </si>
  <si>
    <t>zabezpečení proti vstupu na schodiště a další opatření dle STZ, ZOV</t>
  </si>
  <si>
    <t xml:space="preserve">"23% z celé stavby"  0,23</t>
  </si>
  <si>
    <t>032103000</t>
  </si>
  <si>
    <t>Náklady na stavební buňky</t>
  </si>
  <si>
    <t>-1109582452</t>
  </si>
  <si>
    <t>Náklady na stavební buňky - WC</t>
  </si>
  <si>
    <t>(doprava, osazení, pronájem 14 měsíců, demontáž, doprava - 23% z celé stavby</t>
  </si>
  <si>
    <t>"wc buňka" 1*0,23</t>
  </si>
  <si>
    <t>032103001</t>
  </si>
  <si>
    <t>-1309445184</t>
  </si>
  <si>
    <t>Náklady na stavební buňky - šatny</t>
  </si>
  <si>
    <t>(doprava, osazení, pronájem 3 měsíce, demontáž, doprava - 23% z celé stavby</t>
  </si>
  <si>
    <t xml:space="preserve">"buňka 2,5x5,0m"  2*0,23</t>
  </si>
  <si>
    <t>032803000</t>
  </si>
  <si>
    <t>Ostatní vybavení staveniště</t>
  </si>
  <si>
    <t>-276098652</t>
  </si>
  <si>
    <t>Ostatní vybavení staveniště - Ochrana stávajících kamer a čidel EZS</t>
  </si>
  <si>
    <t>034103000</t>
  </si>
  <si>
    <t>Oplocení staveniště</t>
  </si>
  <si>
    <t>1492527155</t>
  </si>
  <si>
    <t xml:space="preserve"> - oplocení staveniště - zřírení, pronájem 14 měsíců, demontáž, doprava - 23% z celé stavby</t>
  </si>
  <si>
    <t>brána 5,0x1,8 m</t>
  </si>
  <si>
    <t>5*0,23</t>
  </si>
  <si>
    <t>(12,4+20,0)*0,23</t>
  </si>
  <si>
    <t>VRN4</t>
  </si>
  <si>
    <t>Inženýrská činnost</t>
  </si>
  <si>
    <t>045002000</t>
  </si>
  <si>
    <t>Kompletační a koordinační činnost</t>
  </si>
  <si>
    <t>467570655</t>
  </si>
  <si>
    <t>VRN5</t>
  </si>
  <si>
    <t>Finanční náklady</t>
  </si>
  <si>
    <t>053002000</t>
  </si>
  <si>
    <t>Poplatky</t>
  </si>
  <si>
    <t>m2/měsíc</t>
  </si>
  <si>
    <t>-1841565014</t>
  </si>
  <si>
    <t>Poplatky - zábor pozemku</t>
  </si>
  <si>
    <t>pro buňky - 3 měsíce - 23% z celé stavby</t>
  </si>
  <si>
    <t>2,5*5,0*2*3*0,23</t>
  </si>
  <si>
    <t>VRN6</t>
  </si>
  <si>
    <t>Územní vlivy</t>
  </si>
  <si>
    <t>065002000</t>
  </si>
  <si>
    <t>Mimostaveništní doprava materiálů</t>
  </si>
  <si>
    <t>1583090596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</si>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</sst>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4"/>
      <c r="BS17" s="20" t="s">
        <v>39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39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44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45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46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47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48</v>
      </c>
      <c r="E29" s="51"/>
      <c r="F29" s="35" t="s">
        <v>49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50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51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52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53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54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55</v>
      </c>
      <c r="U35" s="58"/>
      <c r="V35" s="58"/>
      <c r="W35" s="58"/>
      <c r="X35" s="60" t="s">
        <v>56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57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07-22-SO-01-A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Revitalizace areálu Sokolovského zámku-Stavební úpravy SV a části SZ křídla (soc.zařízení ITIKA)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Sokolov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10. 6. 2024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Muzeum Sokolov p.o.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JURICA a.s. - Ateliér Sokolov</v>
      </c>
      <c r="AN49" s="68"/>
      <c r="AO49" s="68"/>
      <c r="AP49" s="68"/>
      <c r="AQ49" s="44"/>
      <c r="AR49" s="48"/>
      <c r="AS49" s="78" t="s">
        <v>58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40</v>
      </c>
      <c r="AJ50" s="44"/>
      <c r="AK50" s="44"/>
      <c r="AL50" s="44"/>
      <c r="AM50" s="77" t="str">
        <f>IF(E20="","",E20)</f>
        <v>Eva Marková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59</v>
      </c>
      <c r="D52" s="91"/>
      <c r="E52" s="91"/>
      <c r="F52" s="91"/>
      <c r="G52" s="91"/>
      <c r="H52" s="92"/>
      <c r="I52" s="93" t="s">
        <v>60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61</v>
      </c>
      <c r="AH52" s="91"/>
      <c r="AI52" s="91"/>
      <c r="AJ52" s="91"/>
      <c r="AK52" s="91"/>
      <c r="AL52" s="91"/>
      <c r="AM52" s="91"/>
      <c r="AN52" s="93" t="s">
        <v>62</v>
      </c>
      <c r="AO52" s="91"/>
      <c r="AP52" s="91"/>
      <c r="AQ52" s="95" t="s">
        <v>63</v>
      </c>
      <c r="AR52" s="48"/>
      <c r="AS52" s="96" t="s">
        <v>64</v>
      </c>
      <c r="AT52" s="97" t="s">
        <v>65</v>
      </c>
      <c r="AU52" s="97" t="s">
        <v>66</v>
      </c>
      <c r="AV52" s="97" t="s">
        <v>67</v>
      </c>
      <c r="AW52" s="97" t="s">
        <v>68</v>
      </c>
      <c r="AX52" s="97" t="s">
        <v>69</v>
      </c>
      <c r="AY52" s="97" t="s">
        <v>70</v>
      </c>
      <c r="AZ52" s="97" t="s">
        <v>71</v>
      </c>
      <c r="BA52" s="97" t="s">
        <v>72</v>
      </c>
      <c r="BB52" s="97" t="s">
        <v>73</v>
      </c>
      <c r="BC52" s="97" t="s">
        <v>74</v>
      </c>
      <c r="BD52" s="98" t="s">
        <v>75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76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ROUND(SUM(AG55:AG63),2)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ROUND(SUM(AS55:AS63),2)</f>
        <v>0</v>
      </c>
      <c r="AT54" s="110">
        <f>ROUND(SUM(AV54:AW54),2)</f>
        <v>0</v>
      </c>
      <c r="AU54" s="111">
        <f>ROUND(SUM(AU55:AU63),5)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ROUND(SUM(AZ55:AZ63),2)</f>
        <v>0</v>
      </c>
      <c r="BA54" s="110">
        <f>ROUND(SUM(BA55:BA63),2)</f>
        <v>0</v>
      </c>
      <c r="BB54" s="110">
        <f>ROUND(SUM(BB55:BB63),2)</f>
        <v>0</v>
      </c>
      <c r="BC54" s="110">
        <f>ROUND(SUM(BC55:BC63),2)</f>
        <v>0</v>
      </c>
      <c r="BD54" s="112">
        <f>ROUND(SUM(BD55:BD63),2)</f>
        <v>0</v>
      </c>
      <c r="BE54" s="6"/>
      <c r="BS54" s="113" t="s">
        <v>77</v>
      </c>
      <c r="BT54" s="113" t="s">
        <v>78</v>
      </c>
      <c r="BU54" s="114" t="s">
        <v>79</v>
      </c>
      <c r="BV54" s="113" t="s">
        <v>80</v>
      </c>
      <c r="BW54" s="113" t="s">
        <v>5</v>
      </c>
      <c r="BX54" s="113" t="s">
        <v>81</v>
      </c>
      <c r="CL54" s="113" t="s">
        <v>19</v>
      </c>
    </row>
    <row r="55" s="7" customFormat="1" ht="24.75" customHeight="1">
      <c r="A55" s="115" t="s">
        <v>82</v>
      </c>
      <c r="B55" s="116"/>
      <c r="C55" s="117"/>
      <c r="D55" s="118" t="s">
        <v>83</v>
      </c>
      <c r="E55" s="118"/>
      <c r="F55" s="118"/>
      <c r="G55" s="118"/>
      <c r="H55" s="118"/>
      <c r="I55" s="119"/>
      <c r="J55" s="118" t="s">
        <v>84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'01-D.1.1-ARS - Architekto...'!J30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85</v>
      </c>
      <c r="AR55" s="122"/>
      <c r="AS55" s="123">
        <v>0</v>
      </c>
      <c r="AT55" s="124">
        <f>ROUND(SUM(AV55:AW55),2)</f>
        <v>0</v>
      </c>
      <c r="AU55" s="125">
        <f>'01-D.1.1-ARS - Architekto...'!P97</f>
        <v>0</v>
      </c>
      <c r="AV55" s="124">
        <f>'01-D.1.1-ARS - Architekto...'!J33</f>
        <v>0</v>
      </c>
      <c r="AW55" s="124">
        <f>'01-D.1.1-ARS - Architekto...'!J34</f>
        <v>0</v>
      </c>
      <c r="AX55" s="124">
        <f>'01-D.1.1-ARS - Architekto...'!J35</f>
        <v>0</v>
      </c>
      <c r="AY55" s="124">
        <f>'01-D.1.1-ARS - Architekto...'!J36</f>
        <v>0</v>
      </c>
      <c r="AZ55" s="124">
        <f>'01-D.1.1-ARS - Architekto...'!F33</f>
        <v>0</v>
      </c>
      <c r="BA55" s="124">
        <f>'01-D.1.1-ARS - Architekto...'!F34</f>
        <v>0</v>
      </c>
      <c r="BB55" s="124">
        <f>'01-D.1.1-ARS - Architekto...'!F35</f>
        <v>0</v>
      </c>
      <c r="BC55" s="124">
        <f>'01-D.1.1-ARS - Architekto...'!F36</f>
        <v>0</v>
      </c>
      <c r="BD55" s="126">
        <f>'01-D.1.1-ARS - Architekto...'!F37</f>
        <v>0</v>
      </c>
      <c r="BE55" s="7"/>
      <c r="BT55" s="127" t="s">
        <v>86</v>
      </c>
      <c r="BV55" s="127" t="s">
        <v>80</v>
      </c>
      <c r="BW55" s="127" t="s">
        <v>87</v>
      </c>
      <c r="BX55" s="127" t="s">
        <v>5</v>
      </c>
      <c r="CL55" s="127" t="s">
        <v>19</v>
      </c>
      <c r="CM55" s="127" t="s">
        <v>88</v>
      </c>
    </row>
    <row r="56" s="7" customFormat="1" ht="24.75" customHeight="1">
      <c r="A56" s="115" t="s">
        <v>82</v>
      </c>
      <c r="B56" s="116"/>
      <c r="C56" s="117"/>
      <c r="D56" s="118" t="s">
        <v>89</v>
      </c>
      <c r="E56" s="118"/>
      <c r="F56" s="118"/>
      <c r="G56" s="118"/>
      <c r="H56" s="118"/>
      <c r="I56" s="119"/>
      <c r="J56" s="118" t="s">
        <v>90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'01-D.1.1-MOB - Mobiliář'!J30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85</v>
      </c>
      <c r="AR56" s="122"/>
      <c r="AS56" s="123">
        <v>0</v>
      </c>
      <c r="AT56" s="124">
        <f>ROUND(SUM(AV56:AW56),2)</f>
        <v>0</v>
      </c>
      <c r="AU56" s="125">
        <f>'01-D.1.1-MOB - Mobiliář'!P80</f>
        <v>0</v>
      </c>
      <c r="AV56" s="124">
        <f>'01-D.1.1-MOB - Mobiliář'!J33</f>
        <v>0</v>
      </c>
      <c r="AW56" s="124">
        <f>'01-D.1.1-MOB - Mobiliář'!J34</f>
        <v>0</v>
      </c>
      <c r="AX56" s="124">
        <f>'01-D.1.1-MOB - Mobiliář'!J35</f>
        <v>0</v>
      </c>
      <c r="AY56" s="124">
        <f>'01-D.1.1-MOB - Mobiliář'!J36</f>
        <v>0</v>
      </c>
      <c r="AZ56" s="124">
        <f>'01-D.1.1-MOB - Mobiliář'!F33</f>
        <v>0</v>
      </c>
      <c r="BA56" s="124">
        <f>'01-D.1.1-MOB - Mobiliář'!F34</f>
        <v>0</v>
      </c>
      <c r="BB56" s="124">
        <f>'01-D.1.1-MOB - Mobiliář'!F35</f>
        <v>0</v>
      </c>
      <c r="BC56" s="124">
        <f>'01-D.1.1-MOB - Mobiliář'!F36</f>
        <v>0</v>
      </c>
      <c r="BD56" s="126">
        <f>'01-D.1.1-MOB - Mobiliář'!F37</f>
        <v>0</v>
      </c>
      <c r="BE56" s="7"/>
      <c r="BT56" s="127" t="s">
        <v>86</v>
      </c>
      <c r="BV56" s="127" t="s">
        <v>80</v>
      </c>
      <c r="BW56" s="127" t="s">
        <v>91</v>
      </c>
      <c r="BX56" s="127" t="s">
        <v>5</v>
      </c>
      <c r="CL56" s="127" t="s">
        <v>19</v>
      </c>
      <c r="CM56" s="127" t="s">
        <v>88</v>
      </c>
    </row>
    <row r="57" s="7" customFormat="1" ht="37.5" customHeight="1">
      <c r="A57" s="115" t="s">
        <v>82</v>
      </c>
      <c r="B57" s="116"/>
      <c r="C57" s="117"/>
      <c r="D57" s="118" t="s">
        <v>92</v>
      </c>
      <c r="E57" s="118"/>
      <c r="F57" s="118"/>
      <c r="G57" s="118"/>
      <c r="H57" s="118"/>
      <c r="I57" s="119"/>
      <c r="J57" s="118" t="s">
        <v>93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'01-D.1.4.1-EL - Elektroin...'!J30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85</v>
      </c>
      <c r="AR57" s="122"/>
      <c r="AS57" s="123">
        <v>0</v>
      </c>
      <c r="AT57" s="124">
        <f>ROUND(SUM(AV57:AW57),2)</f>
        <v>0</v>
      </c>
      <c r="AU57" s="125">
        <f>'01-D.1.4.1-EL - Elektroin...'!P81</f>
        <v>0</v>
      </c>
      <c r="AV57" s="124">
        <f>'01-D.1.4.1-EL - Elektroin...'!J33</f>
        <v>0</v>
      </c>
      <c r="AW57" s="124">
        <f>'01-D.1.4.1-EL - Elektroin...'!J34</f>
        <v>0</v>
      </c>
      <c r="AX57" s="124">
        <f>'01-D.1.4.1-EL - Elektroin...'!J35</f>
        <v>0</v>
      </c>
      <c r="AY57" s="124">
        <f>'01-D.1.4.1-EL - Elektroin...'!J36</f>
        <v>0</v>
      </c>
      <c r="AZ57" s="124">
        <f>'01-D.1.4.1-EL - Elektroin...'!F33</f>
        <v>0</v>
      </c>
      <c r="BA57" s="124">
        <f>'01-D.1.4.1-EL - Elektroin...'!F34</f>
        <v>0</v>
      </c>
      <c r="BB57" s="124">
        <f>'01-D.1.4.1-EL - Elektroin...'!F35</f>
        <v>0</v>
      </c>
      <c r="BC57" s="124">
        <f>'01-D.1.4.1-EL - Elektroin...'!F36</f>
        <v>0</v>
      </c>
      <c r="BD57" s="126">
        <f>'01-D.1.4.1-EL - Elektroin...'!F37</f>
        <v>0</v>
      </c>
      <c r="BE57" s="7"/>
      <c r="BT57" s="127" t="s">
        <v>86</v>
      </c>
      <c r="BV57" s="127" t="s">
        <v>80</v>
      </c>
      <c r="BW57" s="127" t="s">
        <v>94</v>
      </c>
      <c r="BX57" s="127" t="s">
        <v>5</v>
      </c>
      <c r="CL57" s="127" t="s">
        <v>19</v>
      </c>
      <c r="CM57" s="127" t="s">
        <v>88</v>
      </c>
    </row>
    <row r="58" s="7" customFormat="1" ht="37.5" customHeight="1">
      <c r="A58" s="115" t="s">
        <v>82</v>
      </c>
      <c r="B58" s="116"/>
      <c r="C58" s="117"/>
      <c r="D58" s="118" t="s">
        <v>95</v>
      </c>
      <c r="E58" s="118"/>
      <c r="F58" s="118"/>
      <c r="G58" s="118"/>
      <c r="H58" s="118"/>
      <c r="I58" s="119"/>
      <c r="J58" s="118" t="s">
        <v>96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'01-D.1.4.2-ZTI - Zdravotn...'!J30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85</v>
      </c>
      <c r="AR58" s="122"/>
      <c r="AS58" s="123">
        <v>0</v>
      </c>
      <c r="AT58" s="124">
        <f>ROUND(SUM(AV58:AW58),2)</f>
        <v>0</v>
      </c>
      <c r="AU58" s="125">
        <f>'01-D.1.4.2-ZTI - Zdravotn...'!P89</f>
        <v>0</v>
      </c>
      <c r="AV58" s="124">
        <f>'01-D.1.4.2-ZTI - Zdravotn...'!J33</f>
        <v>0</v>
      </c>
      <c r="AW58" s="124">
        <f>'01-D.1.4.2-ZTI - Zdravotn...'!J34</f>
        <v>0</v>
      </c>
      <c r="AX58" s="124">
        <f>'01-D.1.4.2-ZTI - Zdravotn...'!J35</f>
        <v>0</v>
      </c>
      <c r="AY58" s="124">
        <f>'01-D.1.4.2-ZTI - Zdravotn...'!J36</f>
        <v>0</v>
      </c>
      <c r="AZ58" s="124">
        <f>'01-D.1.4.2-ZTI - Zdravotn...'!F33</f>
        <v>0</v>
      </c>
      <c r="BA58" s="124">
        <f>'01-D.1.4.2-ZTI - Zdravotn...'!F34</f>
        <v>0</v>
      </c>
      <c r="BB58" s="124">
        <f>'01-D.1.4.2-ZTI - Zdravotn...'!F35</f>
        <v>0</v>
      </c>
      <c r="BC58" s="124">
        <f>'01-D.1.4.2-ZTI - Zdravotn...'!F36</f>
        <v>0</v>
      </c>
      <c r="BD58" s="126">
        <f>'01-D.1.4.2-ZTI - Zdravotn...'!F37</f>
        <v>0</v>
      </c>
      <c r="BE58" s="7"/>
      <c r="BT58" s="127" t="s">
        <v>86</v>
      </c>
      <c r="BV58" s="127" t="s">
        <v>80</v>
      </c>
      <c r="BW58" s="127" t="s">
        <v>97</v>
      </c>
      <c r="BX58" s="127" t="s">
        <v>5</v>
      </c>
      <c r="CL58" s="127" t="s">
        <v>19</v>
      </c>
      <c r="CM58" s="127" t="s">
        <v>88</v>
      </c>
    </row>
    <row r="59" s="7" customFormat="1" ht="37.5" customHeight="1">
      <c r="A59" s="115" t="s">
        <v>82</v>
      </c>
      <c r="B59" s="116"/>
      <c r="C59" s="117"/>
      <c r="D59" s="118" t="s">
        <v>98</v>
      </c>
      <c r="E59" s="118"/>
      <c r="F59" s="118"/>
      <c r="G59" s="118"/>
      <c r="H59" s="118"/>
      <c r="I59" s="119"/>
      <c r="J59" s="118" t="s">
        <v>99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'01-D.1.4.3-VZT - Vzduchot...'!J30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85</v>
      </c>
      <c r="AR59" s="122"/>
      <c r="AS59" s="123">
        <v>0</v>
      </c>
      <c r="AT59" s="124">
        <f>ROUND(SUM(AV59:AW59),2)</f>
        <v>0</v>
      </c>
      <c r="AU59" s="125">
        <f>'01-D.1.4.3-VZT - Vzduchot...'!P82</f>
        <v>0</v>
      </c>
      <c r="AV59" s="124">
        <f>'01-D.1.4.3-VZT - Vzduchot...'!J33</f>
        <v>0</v>
      </c>
      <c r="AW59" s="124">
        <f>'01-D.1.4.3-VZT - Vzduchot...'!J34</f>
        <v>0</v>
      </c>
      <c r="AX59" s="124">
        <f>'01-D.1.4.3-VZT - Vzduchot...'!J35</f>
        <v>0</v>
      </c>
      <c r="AY59" s="124">
        <f>'01-D.1.4.3-VZT - Vzduchot...'!J36</f>
        <v>0</v>
      </c>
      <c r="AZ59" s="124">
        <f>'01-D.1.4.3-VZT - Vzduchot...'!F33</f>
        <v>0</v>
      </c>
      <c r="BA59" s="124">
        <f>'01-D.1.4.3-VZT - Vzduchot...'!F34</f>
        <v>0</v>
      </c>
      <c r="BB59" s="124">
        <f>'01-D.1.4.3-VZT - Vzduchot...'!F35</f>
        <v>0</v>
      </c>
      <c r="BC59" s="124">
        <f>'01-D.1.4.3-VZT - Vzduchot...'!F36</f>
        <v>0</v>
      </c>
      <c r="BD59" s="126">
        <f>'01-D.1.4.3-VZT - Vzduchot...'!F37</f>
        <v>0</v>
      </c>
      <c r="BE59" s="7"/>
      <c r="BT59" s="127" t="s">
        <v>86</v>
      </c>
      <c r="BV59" s="127" t="s">
        <v>80</v>
      </c>
      <c r="BW59" s="127" t="s">
        <v>100</v>
      </c>
      <c r="BX59" s="127" t="s">
        <v>5</v>
      </c>
      <c r="CL59" s="127" t="s">
        <v>32</v>
      </c>
      <c r="CM59" s="127" t="s">
        <v>88</v>
      </c>
    </row>
    <row r="60" s="7" customFormat="1" ht="37.5" customHeight="1">
      <c r="A60" s="115" t="s">
        <v>82</v>
      </c>
      <c r="B60" s="116"/>
      <c r="C60" s="117"/>
      <c r="D60" s="118" t="s">
        <v>101</v>
      </c>
      <c r="E60" s="118"/>
      <c r="F60" s="118"/>
      <c r="G60" s="118"/>
      <c r="H60" s="118"/>
      <c r="I60" s="119"/>
      <c r="J60" s="118" t="s">
        <v>102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'01-D.1.4.4-VYT - Vytápění'!J30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85</v>
      </c>
      <c r="AR60" s="122"/>
      <c r="AS60" s="123">
        <v>0</v>
      </c>
      <c r="AT60" s="124">
        <f>ROUND(SUM(AV60:AW60),2)</f>
        <v>0</v>
      </c>
      <c r="AU60" s="125">
        <f>'01-D.1.4.4-VYT - Vytápění'!P85</f>
        <v>0</v>
      </c>
      <c r="AV60" s="124">
        <f>'01-D.1.4.4-VYT - Vytápění'!J33</f>
        <v>0</v>
      </c>
      <c r="AW60" s="124">
        <f>'01-D.1.4.4-VYT - Vytápění'!J34</f>
        <v>0</v>
      </c>
      <c r="AX60" s="124">
        <f>'01-D.1.4.4-VYT - Vytápění'!J35</f>
        <v>0</v>
      </c>
      <c r="AY60" s="124">
        <f>'01-D.1.4.4-VYT - Vytápění'!J36</f>
        <v>0</v>
      </c>
      <c r="AZ60" s="124">
        <f>'01-D.1.4.4-VYT - Vytápění'!F33</f>
        <v>0</v>
      </c>
      <c r="BA60" s="124">
        <f>'01-D.1.4.4-VYT - Vytápění'!F34</f>
        <v>0</v>
      </c>
      <c r="BB60" s="124">
        <f>'01-D.1.4.4-VYT - Vytápění'!F35</f>
        <v>0</v>
      </c>
      <c r="BC60" s="124">
        <f>'01-D.1.4.4-VYT - Vytápění'!F36</f>
        <v>0</v>
      </c>
      <c r="BD60" s="126">
        <f>'01-D.1.4.4-VYT - Vytápění'!F37</f>
        <v>0</v>
      </c>
      <c r="BE60" s="7"/>
      <c r="BT60" s="127" t="s">
        <v>86</v>
      </c>
      <c r="BV60" s="127" t="s">
        <v>80</v>
      </c>
      <c r="BW60" s="127" t="s">
        <v>103</v>
      </c>
      <c r="BX60" s="127" t="s">
        <v>5</v>
      </c>
      <c r="CL60" s="127" t="s">
        <v>19</v>
      </c>
      <c r="CM60" s="127" t="s">
        <v>88</v>
      </c>
    </row>
    <row r="61" s="7" customFormat="1" ht="37.5" customHeight="1">
      <c r="A61" s="115" t="s">
        <v>82</v>
      </c>
      <c r="B61" s="116"/>
      <c r="C61" s="117"/>
      <c r="D61" s="118" t="s">
        <v>104</v>
      </c>
      <c r="E61" s="118"/>
      <c r="F61" s="118"/>
      <c r="G61" s="118"/>
      <c r="H61" s="118"/>
      <c r="I61" s="119"/>
      <c r="J61" s="118" t="s">
        <v>105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0">
        <f>'01-D1.4.5-SLA - Slaboprou...'!J30</f>
        <v>0</v>
      </c>
      <c r="AH61" s="119"/>
      <c r="AI61" s="119"/>
      <c r="AJ61" s="119"/>
      <c r="AK61" s="119"/>
      <c r="AL61" s="119"/>
      <c r="AM61" s="119"/>
      <c r="AN61" s="120">
        <f>SUM(AG61,AT61)</f>
        <v>0</v>
      </c>
      <c r="AO61" s="119"/>
      <c r="AP61" s="119"/>
      <c r="AQ61" s="121" t="s">
        <v>85</v>
      </c>
      <c r="AR61" s="122"/>
      <c r="AS61" s="123">
        <v>0</v>
      </c>
      <c r="AT61" s="124">
        <f>ROUND(SUM(AV61:AW61),2)</f>
        <v>0</v>
      </c>
      <c r="AU61" s="125">
        <f>'01-D1.4.5-SLA - Slaboprou...'!P80</f>
        <v>0</v>
      </c>
      <c r="AV61" s="124">
        <f>'01-D1.4.5-SLA - Slaboprou...'!J33</f>
        <v>0</v>
      </c>
      <c r="AW61" s="124">
        <f>'01-D1.4.5-SLA - Slaboprou...'!J34</f>
        <v>0</v>
      </c>
      <c r="AX61" s="124">
        <f>'01-D1.4.5-SLA - Slaboprou...'!J35</f>
        <v>0</v>
      </c>
      <c r="AY61" s="124">
        <f>'01-D1.4.5-SLA - Slaboprou...'!J36</f>
        <v>0</v>
      </c>
      <c r="AZ61" s="124">
        <f>'01-D1.4.5-SLA - Slaboprou...'!F33</f>
        <v>0</v>
      </c>
      <c r="BA61" s="124">
        <f>'01-D1.4.5-SLA - Slaboprou...'!F34</f>
        <v>0</v>
      </c>
      <c r="BB61" s="124">
        <f>'01-D1.4.5-SLA - Slaboprou...'!F35</f>
        <v>0</v>
      </c>
      <c r="BC61" s="124">
        <f>'01-D1.4.5-SLA - Slaboprou...'!F36</f>
        <v>0</v>
      </c>
      <c r="BD61" s="126">
        <f>'01-D1.4.5-SLA - Slaboprou...'!F37</f>
        <v>0</v>
      </c>
      <c r="BE61" s="7"/>
      <c r="BT61" s="127" t="s">
        <v>86</v>
      </c>
      <c r="BV61" s="127" t="s">
        <v>80</v>
      </c>
      <c r="BW61" s="127" t="s">
        <v>106</v>
      </c>
      <c r="BX61" s="127" t="s">
        <v>5</v>
      </c>
      <c r="CL61" s="127" t="s">
        <v>32</v>
      </c>
      <c r="CM61" s="127" t="s">
        <v>88</v>
      </c>
    </row>
    <row r="62" s="7" customFormat="1" ht="37.5" customHeight="1">
      <c r="A62" s="115" t="s">
        <v>82</v>
      </c>
      <c r="B62" s="116"/>
      <c r="C62" s="117"/>
      <c r="D62" s="118" t="s">
        <v>107</v>
      </c>
      <c r="E62" s="118"/>
      <c r="F62" s="118"/>
      <c r="G62" s="118"/>
      <c r="H62" s="118"/>
      <c r="I62" s="119"/>
      <c r="J62" s="118" t="s">
        <v>108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20">
        <f>'01-D.1.4.6-EPS - Elektric...'!J30</f>
        <v>0</v>
      </c>
      <c r="AH62" s="119"/>
      <c r="AI62" s="119"/>
      <c r="AJ62" s="119"/>
      <c r="AK62" s="119"/>
      <c r="AL62" s="119"/>
      <c r="AM62" s="119"/>
      <c r="AN62" s="120">
        <f>SUM(AG62,AT62)</f>
        <v>0</v>
      </c>
      <c r="AO62" s="119"/>
      <c r="AP62" s="119"/>
      <c r="AQ62" s="121" t="s">
        <v>85</v>
      </c>
      <c r="AR62" s="122"/>
      <c r="AS62" s="123">
        <v>0</v>
      </c>
      <c r="AT62" s="124">
        <f>ROUND(SUM(AV62:AW62),2)</f>
        <v>0</v>
      </c>
      <c r="AU62" s="125">
        <f>'01-D.1.4.6-EPS - Elektric...'!P80</f>
        <v>0</v>
      </c>
      <c r="AV62" s="124">
        <f>'01-D.1.4.6-EPS - Elektric...'!J33</f>
        <v>0</v>
      </c>
      <c r="AW62" s="124">
        <f>'01-D.1.4.6-EPS - Elektric...'!J34</f>
        <v>0</v>
      </c>
      <c r="AX62" s="124">
        <f>'01-D.1.4.6-EPS - Elektric...'!J35</f>
        <v>0</v>
      </c>
      <c r="AY62" s="124">
        <f>'01-D.1.4.6-EPS - Elektric...'!J36</f>
        <v>0</v>
      </c>
      <c r="AZ62" s="124">
        <f>'01-D.1.4.6-EPS - Elektric...'!F33</f>
        <v>0</v>
      </c>
      <c r="BA62" s="124">
        <f>'01-D.1.4.6-EPS - Elektric...'!F34</f>
        <v>0</v>
      </c>
      <c r="BB62" s="124">
        <f>'01-D.1.4.6-EPS - Elektric...'!F35</f>
        <v>0</v>
      </c>
      <c r="BC62" s="124">
        <f>'01-D.1.4.6-EPS - Elektric...'!F36</f>
        <v>0</v>
      </c>
      <c r="BD62" s="126">
        <f>'01-D.1.4.6-EPS - Elektric...'!F37</f>
        <v>0</v>
      </c>
      <c r="BE62" s="7"/>
      <c r="BT62" s="127" t="s">
        <v>86</v>
      </c>
      <c r="BV62" s="127" t="s">
        <v>80</v>
      </c>
      <c r="BW62" s="127" t="s">
        <v>109</v>
      </c>
      <c r="BX62" s="127" t="s">
        <v>5</v>
      </c>
      <c r="CL62" s="127" t="s">
        <v>32</v>
      </c>
      <c r="CM62" s="127" t="s">
        <v>88</v>
      </c>
    </row>
    <row r="63" s="7" customFormat="1" ht="16.5" customHeight="1">
      <c r="A63" s="115" t="s">
        <v>82</v>
      </c>
      <c r="B63" s="116"/>
      <c r="C63" s="117"/>
      <c r="D63" s="118" t="s">
        <v>110</v>
      </c>
      <c r="E63" s="118"/>
      <c r="F63" s="118"/>
      <c r="G63" s="118"/>
      <c r="H63" s="118"/>
      <c r="I63" s="119"/>
      <c r="J63" s="118" t="s">
        <v>111</v>
      </c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20">
        <f>'VRN - Vedlejší rozpočtové...'!J30</f>
        <v>0</v>
      </c>
      <c r="AH63" s="119"/>
      <c r="AI63" s="119"/>
      <c r="AJ63" s="119"/>
      <c r="AK63" s="119"/>
      <c r="AL63" s="119"/>
      <c r="AM63" s="119"/>
      <c r="AN63" s="120">
        <f>SUM(AG63,AT63)</f>
        <v>0</v>
      </c>
      <c r="AO63" s="119"/>
      <c r="AP63" s="119"/>
      <c r="AQ63" s="121" t="s">
        <v>85</v>
      </c>
      <c r="AR63" s="122"/>
      <c r="AS63" s="128">
        <v>0</v>
      </c>
      <c r="AT63" s="129">
        <f>ROUND(SUM(AV63:AW63),2)</f>
        <v>0</v>
      </c>
      <c r="AU63" s="130">
        <f>'VRN - Vedlejší rozpočtové...'!P85</f>
        <v>0</v>
      </c>
      <c r="AV63" s="129">
        <f>'VRN - Vedlejší rozpočtové...'!J33</f>
        <v>0</v>
      </c>
      <c r="AW63" s="129">
        <f>'VRN - Vedlejší rozpočtové...'!J34</f>
        <v>0</v>
      </c>
      <c r="AX63" s="129">
        <f>'VRN - Vedlejší rozpočtové...'!J35</f>
        <v>0</v>
      </c>
      <c r="AY63" s="129">
        <f>'VRN - Vedlejší rozpočtové...'!J36</f>
        <v>0</v>
      </c>
      <c r="AZ63" s="129">
        <f>'VRN - Vedlejší rozpočtové...'!F33</f>
        <v>0</v>
      </c>
      <c r="BA63" s="129">
        <f>'VRN - Vedlejší rozpočtové...'!F34</f>
        <v>0</v>
      </c>
      <c r="BB63" s="129">
        <f>'VRN - Vedlejší rozpočtové...'!F35</f>
        <v>0</v>
      </c>
      <c r="BC63" s="129">
        <f>'VRN - Vedlejší rozpočtové...'!F36</f>
        <v>0</v>
      </c>
      <c r="BD63" s="131">
        <f>'VRN - Vedlejší rozpočtové...'!F37</f>
        <v>0</v>
      </c>
      <c r="BE63" s="7"/>
      <c r="BT63" s="127" t="s">
        <v>86</v>
      </c>
      <c r="BV63" s="127" t="s">
        <v>80</v>
      </c>
      <c r="BW63" s="127" t="s">
        <v>112</v>
      </c>
      <c r="BX63" s="127" t="s">
        <v>5</v>
      </c>
      <c r="CL63" s="127" t="s">
        <v>32</v>
      </c>
      <c r="CM63" s="127" t="s">
        <v>88</v>
      </c>
    </row>
    <row r="64" s="2" customFormat="1" ht="30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8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48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</row>
  </sheetData>
  <sheetProtection sheet="1" formatColumns="0" formatRows="0" objects="1" scenarios="1" spinCount="100000" saltValue="ZX9q7F9SjZIqygvJVH7uYX5LBu4i4tl5t5jbqwSpAmDqOmyhcRVmEJJYehryP6kK/ofW1XvCYGWJIBjrQuAKdg==" hashValue="H0rdDHbaeH3Ki7LiQSx5wTton6KczX+lngf+W7VDX88R+2sNBjT0uwvSSpVV7a8lQoODA/PEJQvPaC0ptU3BW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-D.1.1-ARS - Architekto...'!C2" display="/"/>
    <hyperlink ref="A56" location="'01-D.1.1-MOB - Mobiliář'!C2" display="/"/>
    <hyperlink ref="A57" location="'01-D.1.4.1-EL - Elektroin...'!C2" display="/"/>
    <hyperlink ref="A58" location="'01-D.1.4.2-ZTI - Zdravotn...'!C2" display="/"/>
    <hyperlink ref="A59" location="'01-D.1.4.3-VZT - Vzduchot...'!C2" display="/"/>
    <hyperlink ref="A60" location="'01-D.1.4.4-VYT - Vytápění'!C2" display="/"/>
    <hyperlink ref="A61" location="'01-D1.4.5-SLA - Slaboprou...'!C2" display="/"/>
    <hyperlink ref="A62" location="'01-D.1.4.6-EPS - Elektric...'!C2" display="/"/>
    <hyperlink ref="A63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1903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3.25" customHeight="1">
      <c r="A27" s="142"/>
      <c r="B27" s="143"/>
      <c r="C27" s="142"/>
      <c r="D27" s="142"/>
      <c r="E27" s="144" t="s">
        <v>1904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ROUND((SUM(BE85:BE137)),  2)</f>
        <v>0</v>
      </c>
      <c r="G33" s="42"/>
      <c r="H33" s="42"/>
      <c r="I33" s="152">
        <v>0.20999999999999999</v>
      </c>
      <c r="J33" s="151">
        <f>ROUND(((SUM(BE85:BE137))*I33),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ROUND((SUM(BF85:BF137)),  2)</f>
        <v>0</v>
      </c>
      <c r="G34" s="42"/>
      <c r="H34" s="42"/>
      <c r="I34" s="152">
        <v>0.14999999999999999</v>
      </c>
      <c r="J34" s="151">
        <f>ROUND(((SUM(BF85:BF137))*I34),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ROUND((SUM(BG85:BG137)),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ROUND((SUM(BH85:BH137)),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ROUND((SUM(BI85:BI137)),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1903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1905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1906</v>
      </c>
      <c r="E62" s="178"/>
      <c r="F62" s="178"/>
      <c r="G62" s="178"/>
      <c r="H62" s="178"/>
      <c r="I62" s="178"/>
      <c r="J62" s="179">
        <f>J101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1907</v>
      </c>
      <c r="E63" s="178"/>
      <c r="F63" s="178"/>
      <c r="G63" s="178"/>
      <c r="H63" s="178"/>
      <c r="I63" s="178"/>
      <c r="J63" s="179">
        <f>J126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1908</v>
      </c>
      <c r="E64" s="178"/>
      <c r="F64" s="178"/>
      <c r="G64" s="178"/>
      <c r="H64" s="178"/>
      <c r="I64" s="178"/>
      <c r="J64" s="179">
        <f>J129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1909</v>
      </c>
      <c r="E65" s="178"/>
      <c r="F65" s="178"/>
      <c r="G65" s="178"/>
      <c r="H65" s="178"/>
      <c r="I65" s="178"/>
      <c r="J65" s="179">
        <f>J135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138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Revitalizace areálu Sokolovského zámku-Stavební úpravy SV a části SZ křídla (soc.zařízení ITIKA)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114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VRN - Vedlejší rozpočtové náklady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Sokolov</v>
      </c>
      <c r="G79" s="44"/>
      <c r="H79" s="44"/>
      <c r="I79" s="35" t="s">
        <v>24</v>
      </c>
      <c r="J79" s="76" t="str">
        <f>IF(J12="","",J12)</f>
        <v>10. 6. 2024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Muzeum Sokolov p.o.</v>
      </c>
      <c r="G81" s="44"/>
      <c r="H81" s="44"/>
      <c r="I81" s="35" t="s">
        <v>37</v>
      </c>
      <c r="J81" s="40" t="str">
        <f>E21</f>
        <v>JURICA a.s. - Ateliér Sokolov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40</v>
      </c>
      <c r="J82" s="40" t="str">
        <f>E24</f>
        <v>Eva Marková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139</v>
      </c>
      <c r="D84" s="184" t="s">
        <v>63</v>
      </c>
      <c r="E84" s="184" t="s">
        <v>59</v>
      </c>
      <c r="F84" s="184" t="s">
        <v>60</v>
      </c>
      <c r="G84" s="184" t="s">
        <v>140</v>
      </c>
      <c r="H84" s="184" t="s">
        <v>141</v>
      </c>
      <c r="I84" s="184" t="s">
        <v>142</v>
      </c>
      <c r="J84" s="184" t="s">
        <v>118</v>
      </c>
      <c r="K84" s="185" t="s">
        <v>143</v>
      </c>
      <c r="L84" s="186"/>
      <c r="M84" s="96" t="s">
        <v>32</v>
      </c>
      <c r="N84" s="97" t="s">
        <v>48</v>
      </c>
      <c r="O84" s="97" t="s">
        <v>144</v>
      </c>
      <c r="P84" s="97" t="s">
        <v>145</v>
      </c>
      <c r="Q84" s="97" t="s">
        <v>146</v>
      </c>
      <c r="R84" s="97" t="s">
        <v>147</v>
      </c>
      <c r="S84" s="97" t="s">
        <v>148</v>
      </c>
      <c r="T84" s="98" t="s">
        <v>149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150</v>
      </c>
      <c r="D85" s="44"/>
      <c r="E85" s="44"/>
      <c r="F85" s="44"/>
      <c r="G85" s="44"/>
      <c r="H85" s="44"/>
      <c r="I85" s="44"/>
      <c r="J85" s="187">
        <f>BK85</f>
        <v>0</v>
      </c>
      <c r="K85" s="44"/>
      <c r="L85" s="48"/>
      <c r="M85" s="99"/>
      <c r="N85" s="188"/>
      <c r="O85" s="100"/>
      <c r="P85" s="189">
        <f>P86</f>
        <v>0</v>
      </c>
      <c r="Q85" s="100"/>
      <c r="R85" s="189">
        <f>R86</f>
        <v>0</v>
      </c>
      <c r="S85" s="100"/>
      <c r="T85" s="190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77</v>
      </c>
      <c r="AU85" s="20" t="s">
        <v>119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110</v>
      </c>
      <c r="F86" s="195" t="s">
        <v>111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P87+P101+P126+P129+P135</f>
        <v>0</v>
      </c>
      <c r="Q86" s="200"/>
      <c r="R86" s="201">
        <f>R87+R101+R126+R129+R135</f>
        <v>0</v>
      </c>
      <c r="S86" s="200"/>
      <c r="T86" s="202">
        <f>T87+T101+T126+T129+T135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182</v>
      </c>
      <c r="AT86" s="204" t="s">
        <v>77</v>
      </c>
      <c r="AU86" s="204" t="s">
        <v>78</v>
      </c>
      <c r="AY86" s="203" t="s">
        <v>153</v>
      </c>
      <c r="BK86" s="205">
        <f>BK87+BK101+BK126+BK129+BK135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1910</v>
      </c>
      <c r="F87" s="206" t="s">
        <v>1911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SUM(P88:P100)</f>
        <v>0</v>
      </c>
      <c r="Q87" s="200"/>
      <c r="R87" s="201">
        <f>SUM(R88:R100)</f>
        <v>0</v>
      </c>
      <c r="S87" s="200"/>
      <c r="T87" s="202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182</v>
      </c>
      <c r="AT87" s="204" t="s">
        <v>77</v>
      </c>
      <c r="AU87" s="204" t="s">
        <v>86</v>
      </c>
      <c r="AY87" s="203" t="s">
        <v>153</v>
      </c>
      <c r="BK87" s="205">
        <f>SUM(BK88:BK100)</f>
        <v>0</v>
      </c>
    </row>
    <row r="88" s="2" customFormat="1" ht="16.5" customHeight="1">
      <c r="A88" s="42"/>
      <c r="B88" s="43"/>
      <c r="C88" s="208" t="s">
        <v>86</v>
      </c>
      <c r="D88" s="208" t="s">
        <v>155</v>
      </c>
      <c r="E88" s="209" t="s">
        <v>1912</v>
      </c>
      <c r="F88" s="210" t="s">
        <v>1913</v>
      </c>
      <c r="G88" s="211" t="s">
        <v>559</v>
      </c>
      <c r="H88" s="212">
        <v>0.23000000000000001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1914</v>
      </c>
      <c r="AT88" s="219" t="s">
        <v>155</v>
      </c>
      <c r="AU88" s="219" t="s">
        <v>88</v>
      </c>
      <c r="AY88" s="20" t="s">
        <v>153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1914</v>
      </c>
      <c r="BM88" s="219" t="s">
        <v>1915</v>
      </c>
    </row>
    <row r="89" s="2" customFormat="1">
      <c r="A89" s="42"/>
      <c r="B89" s="43"/>
      <c r="C89" s="44"/>
      <c r="D89" s="221" t="s">
        <v>161</v>
      </c>
      <c r="E89" s="44"/>
      <c r="F89" s="222" t="s">
        <v>1913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161</v>
      </c>
      <c r="AU89" s="20" t="s">
        <v>88</v>
      </c>
    </row>
    <row r="90" s="2" customFormat="1" ht="16.5" customHeight="1">
      <c r="A90" s="42"/>
      <c r="B90" s="43"/>
      <c r="C90" s="208" t="s">
        <v>88</v>
      </c>
      <c r="D90" s="208" t="s">
        <v>155</v>
      </c>
      <c r="E90" s="209" t="s">
        <v>1916</v>
      </c>
      <c r="F90" s="210" t="s">
        <v>1917</v>
      </c>
      <c r="G90" s="211" t="s">
        <v>559</v>
      </c>
      <c r="H90" s="212">
        <v>0.23000000000000001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1914</v>
      </c>
      <c r="AT90" s="219" t="s">
        <v>155</v>
      </c>
      <c r="AU90" s="219" t="s">
        <v>88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1914</v>
      </c>
      <c r="BM90" s="219" t="s">
        <v>1918</v>
      </c>
    </row>
    <row r="91" s="2" customFormat="1">
      <c r="A91" s="42"/>
      <c r="B91" s="43"/>
      <c r="C91" s="44"/>
      <c r="D91" s="221" t="s">
        <v>161</v>
      </c>
      <c r="E91" s="44"/>
      <c r="F91" s="222" t="s">
        <v>1917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88</v>
      </c>
    </row>
    <row r="92" s="2" customFormat="1" ht="16.5" customHeight="1">
      <c r="A92" s="42"/>
      <c r="B92" s="43"/>
      <c r="C92" s="208" t="s">
        <v>172</v>
      </c>
      <c r="D92" s="208" t="s">
        <v>155</v>
      </c>
      <c r="E92" s="209" t="s">
        <v>1919</v>
      </c>
      <c r="F92" s="210" t="s">
        <v>1920</v>
      </c>
      <c r="G92" s="211" t="s">
        <v>559</v>
      </c>
      <c r="H92" s="212">
        <v>0.23000000000000001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1914</v>
      </c>
      <c r="AT92" s="219" t="s">
        <v>155</v>
      </c>
      <c r="AU92" s="219" t="s">
        <v>88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1914</v>
      </c>
      <c r="BM92" s="219" t="s">
        <v>1921</v>
      </c>
    </row>
    <row r="93" s="2" customFormat="1">
      <c r="A93" s="42"/>
      <c r="B93" s="43"/>
      <c r="C93" s="44"/>
      <c r="D93" s="221" t="s">
        <v>161</v>
      </c>
      <c r="E93" s="44"/>
      <c r="F93" s="222" t="s">
        <v>1922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88</v>
      </c>
    </row>
    <row r="94" s="2" customFormat="1" ht="16.5" customHeight="1">
      <c r="A94" s="42"/>
      <c r="B94" s="43"/>
      <c r="C94" s="208" t="s">
        <v>159</v>
      </c>
      <c r="D94" s="208" t="s">
        <v>155</v>
      </c>
      <c r="E94" s="209" t="s">
        <v>1923</v>
      </c>
      <c r="F94" s="210" t="s">
        <v>1924</v>
      </c>
      <c r="G94" s="211" t="s">
        <v>559</v>
      </c>
      <c r="H94" s="212">
        <v>0.23000000000000001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1914</v>
      </c>
      <c r="AT94" s="219" t="s">
        <v>155</v>
      </c>
      <c r="AU94" s="219" t="s">
        <v>88</v>
      </c>
      <c r="AY94" s="20" t="s">
        <v>153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1914</v>
      </c>
      <c r="BM94" s="219" t="s">
        <v>1925</v>
      </c>
    </row>
    <row r="95" s="2" customFormat="1">
      <c r="A95" s="42"/>
      <c r="B95" s="43"/>
      <c r="C95" s="44"/>
      <c r="D95" s="221" t="s">
        <v>161</v>
      </c>
      <c r="E95" s="44"/>
      <c r="F95" s="222" t="s">
        <v>1924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161</v>
      </c>
      <c r="AU95" s="20" t="s">
        <v>88</v>
      </c>
    </row>
    <row r="96" s="2" customFormat="1" ht="16.5" customHeight="1">
      <c r="A96" s="42"/>
      <c r="B96" s="43"/>
      <c r="C96" s="208" t="s">
        <v>182</v>
      </c>
      <c r="D96" s="208" t="s">
        <v>155</v>
      </c>
      <c r="E96" s="209" t="s">
        <v>1926</v>
      </c>
      <c r="F96" s="210" t="s">
        <v>1927</v>
      </c>
      <c r="G96" s="211" t="s">
        <v>559</v>
      </c>
      <c r="H96" s="212">
        <v>0.23000000000000001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1914</v>
      </c>
      <c r="AT96" s="219" t="s">
        <v>155</v>
      </c>
      <c r="AU96" s="219" t="s">
        <v>88</v>
      </c>
      <c r="AY96" s="20" t="s">
        <v>153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1914</v>
      </c>
      <c r="BM96" s="219" t="s">
        <v>1928</v>
      </c>
    </row>
    <row r="97" s="2" customFormat="1">
      <c r="A97" s="42"/>
      <c r="B97" s="43"/>
      <c r="C97" s="44"/>
      <c r="D97" s="221" t="s">
        <v>161</v>
      </c>
      <c r="E97" s="44"/>
      <c r="F97" s="222" t="s">
        <v>1927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161</v>
      </c>
      <c r="AU97" s="20" t="s">
        <v>88</v>
      </c>
    </row>
    <row r="98" s="2" customFormat="1" ht="16.5" customHeight="1">
      <c r="A98" s="42"/>
      <c r="B98" s="43"/>
      <c r="C98" s="208" t="s">
        <v>188</v>
      </c>
      <c r="D98" s="208" t="s">
        <v>155</v>
      </c>
      <c r="E98" s="209" t="s">
        <v>1929</v>
      </c>
      <c r="F98" s="210" t="s">
        <v>1930</v>
      </c>
      <c r="G98" s="211" t="s">
        <v>559</v>
      </c>
      <c r="H98" s="212">
        <v>0.23000000000000001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1914</v>
      </c>
      <c r="AT98" s="219" t="s">
        <v>155</v>
      </c>
      <c r="AU98" s="219" t="s">
        <v>88</v>
      </c>
      <c r="AY98" s="20" t="s">
        <v>153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1914</v>
      </c>
      <c r="BM98" s="219" t="s">
        <v>1931</v>
      </c>
    </row>
    <row r="99" s="2" customFormat="1">
      <c r="A99" s="42"/>
      <c r="B99" s="43"/>
      <c r="C99" s="44"/>
      <c r="D99" s="221" t="s">
        <v>161</v>
      </c>
      <c r="E99" s="44"/>
      <c r="F99" s="222" t="s">
        <v>1932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161</v>
      </c>
      <c r="AU99" s="20" t="s">
        <v>88</v>
      </c>
    </row>
    <row r="100" s="2" customFormat="1">
      <c r="A100" s="42"/>
      <c r="B100" s="43"/>
      <c r="C100" s="44"/>
      <c r="D100" s="221" t="s">
        <v>1933</v>
      </c>
      <c r="E100" s="44"/>
      <c r="F100" s="287" t="s">
        <v>1934</v>
      </c>
      <c r="G100" s="44"/>
      <c r="H100" s="44"/>
      <c r="I100" s="223"/>
      <c r="J100" s="44"/>
      <c r="K100" s="44"/>
      <c r="L100" s="48"/>
      <c r="M100" s="224"/>
      <c r="N100" s="225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1933</v>
      </c>
      <c r="AU100" s="20" t="s">
        <v>88</v>
      </c>
    </row>
    <row r="101" s="12" customFormat="1" ht="22.8" customHeight="1">
      <c r="A101" s="12"/>
      <c r="B101" s="192"/>
      <c r="C101" s="193"/>
      <c r="D101" s="194" t="s">
        <v>77</v>
      </c>
      <c r="E101" s="206" t="s">
        <v>1935</v>
      </c>
      <c r="F101" s="206" t="s">
        <v>1936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SUM(P102:P125)</f>
        <v>0</v>
      </c>
      <c r="Q101" s="200"/>
      <c r="R101" s="201">
        <f>SUM(R102:R125)</f>
        <v>0</v>
      </c>
      <c r="S101" s="200"/>
      <c r="T101" s="202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182</v>
      </c>
      <c r="AT101" s="204" t="s">
        <v>77</v>
      </c>
      <c r="AU101" s="204" t="s">
        <v>86</v>
      </c>
      <c r="AY101" s="203" t="s">
        <v>153</v>
      </c>
      <c r="BK101" s="205">
        <f>SUM(BK102:BK125)</f>
        <v>0</v>
      </c>
    </row>
    <row r="102" s="2" customFormat="1" ht="16.5" customHeight="1">
      <c r="A102" s="42"/>
      <c r="B102" s="43"/>
      <c r="C102" s="208" t="s">
        <v>193</v>
      </c>
      <c r="D102" s="208" t="s">
        <v>155</v>
      </c>
      <c r="E102" s="209" t="s">
        <v>1937</v>
      </c>
      <c r="F102" s="210" t="s">
        <v>1936</v>
      </c>
      <c r="G102" s="211" t="s">
        <v>559</v>
      </c>
      <c r="H102" s="212">
        <v>0.23000000000000001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1914</v>
      </c>
      <c r="AT102" s="219" t="s">
        <v>155</v>
      </c>
      <c r="AU102" s="219" t="s">
        <v>88</v>
      </c>
      <c r="AY102" s="20" t="s">
        <v>153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1914</v>
      </c>
      <c r="BM102" s="219" t="s">
        <v>1938</v>
      </c>
    </row>
    <row r="103" s="2" customFormat="1">
      <c r="A103" s="42"/>
      <c r="B103" s="43"/>
      <c r="C103" s="44"/>
      <c r="D103" s="221" t="s">
        <v>161</v>
      </c>
      <c r="E103" s="44"/>
      <c r="F103" s="222" t="s">
        <v>1936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161</v>
      </c>
      <c r="AU103" s="20" t="s">
        <v>88</v>
      </c>
    </row>
    <row r="104" s="13" customFormat="1">
      <c r="A104" s="13"/>
      <c r="B104" s="226"/>
      <c r="C104" s="227"/>
      <c r="D104" s="221" t="s">
        <v>163</v>
      </c>
      <c r="E104" s="228" t="s">
        <v>32</v>
      </c>
      <c r="F104" s="229" t="s">
        <v>1939</v>
      </c>
      <c r="G104" s="227"/>
      <c r="H104" s="228" t="s">
        <v>32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163</v>
      </c>
      <c r="AU104" s="235" t="s">
        <v>88</v>
      </c>
      <c r="AV104" s="13" t="s">
        <v>86</v>
      </c>
      <c r="AW104" s="13" t="s">
        <v>39</v>
      </c>
      <c r="AX104" s="13" t="s">
        <v>78</v>
      </c>
      <c r="AY104" s="235" t="s">
        <v>153</v>
      </c>
    </row>
    <row r="105" s="13" customFormat="1">
      <c r="A105" s="13"/>
      <c r="B105" s="226"/>
      <c r="C105" s="227"/>
      <c r="D105" s="221" t="s">
        <v>163</v>
      </c>
      <c r="E105" s="228" t="s">
        <v>32</v>
      </c>
      <c r="F105" s="229" t="s">
        <v>1940</v>
      </c>
      <c r="G105" s="227"/>
      <c r="H105" s="228" t="s">
        <v>32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163</v>
      </c>
      <c r="AU105" s="235" t="s">
        <v>88</v>
      </c>
      <c r="AV105" s="13" t="s">
        <v>86</v>
      </c>
      <c r="AW105" s="13" t="s">
        <v>39</v>
      </c>
      <c r="AX105" s="13" t="s">
        <v>78</v>
      </c>
      <c r="AY105" s="235" t="s">
        <v>153</v>
      </c>
    </row>
    <row r="106" s="14" customFormat="1">
      <c r="A106" s="14"/>
      <c r="B106" s="236"/>
      <c r="C106" s="237"/>
      <c r="D106" s="221" t="s">
        <v>163</v>
      </c>
      <c r="E106" s="238" t="s">
        <v>32</v>
      </c>
      <c r="F106" s="239" t="s">
        <v>1941</v>
      </c>
      <c r="G106" s="237"/>
      <c r="H106" s="240">
        <v>0.23000000000000001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163</v>
      </c>
      <c r="AU106" s="246" t="s">
        <v>88</v>
      </c>
      <c r="AV106" s="14" t="s">
        <v>88</v>
      </c>
      <c r="AW106" s="14" t="s">
        <v>39</v>
      </c>
      <c r="AX106" s="14" t="s">
        <v>86</v>
      </c>
      <c r="AY106" s="246" t="s">
        <v>153</v>
      </c>
    </row>
    <row r="107" s="2" customFormat="1" ht="16.5" customHeight="1">
      <c r="A107" s="42"/>
      <c r="B107" s="43"/>
      <c r="C107" s="208" t="s">
        <v>200</v>
      </c>
      <c r="D107" s="208" t="s">
        <v>155</v>
      </c>
      <c r="E107" s="209" t="s">
        <v>1942</v>
      </c>
      <c r="F107" s="210" t="s">
        <v>1943</v>
      </c>
      <c r="G107" s="211" t="s">
        <v>256</v>
      </c>
      <c r="H107" s="212">
        <v>0.23000000000000001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1914</v>
      </c>
      <c r="AT107" s="219" t="s">
        <v>155</v>
      </c>
      <c r="AU107" s="219" t="s">
        <v>88</v>
      </c>
      <c r="AY107" s="20" t="s">
        <v>153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1914</v>
      </c>
      <c r="BM107" s="219" t="s">
        <v>1944</v>
      </c>
    </row>
    <row r="108" s="2" customFormat="1">
      <c r="A108" s="42"/>
      <c r="B108" s="43"/>
      <c r="C108" s="44"/>
      <c r="D108" s="221" t="s">
        <v>161</v>
      </c>
      <c r="E108" s="44"/>
      <c r="F108" s="222" t="s">
        <v>1945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161</v>
      </c>
      <c r="AU108" s="20" t="s">
        <v>88</v>
      </c>
    </row>
    <row r="109" s="13" customFormat="1">
      <c r="A109" s="13"/>
      <c r="B109" s="226"/>
      <c r="C109" s="227"/>
      <c r="D109" s="221" t="s">
        <v>163</v>
      </c>
      <c r="E109" s="228" t="s">
        <v>32</v>
      </c>
      <c r="F109" s="229" t="s">
        <v>1946</v>
      </c>
      <c r="G109" s="227"/>
      <c r="H109" s="228" t="s">
        <v>32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163</v>
      </c>
      <c r="AU109" s="235" t="s">
        <v>88</v>
      </c>
      <c r="AV109" s="13" t="s">
        <v>86</v>
      </c>
      <c r="AW109" s="13" t="s">
        <v>39</v>
      </c>
      <c r="AX109" s="13" t="s">
        <v>78</v>
      </c>
      <c r="AY109" s="235" t="s">
        <v>153</v>
      </c>
    </row>
    <row r="110" s="14" customFormat="1">
      <c r="A110" s="14"/>
      <c r="B110" s="236"/>
      <c r="C110" s="237"/>
      <c r="D110" s="221" t="s">
        <v>163</v>
      </c>
      <c r="E110" s="238" t="s">
        <v>32</v>
      </c>
      <c r="F110" s="239" t="s">
        <v>1947</v>
      </c>
      <c r="G110" s="237"/>
      <c r="H110" s="240">
        <v>0.23000000000000001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163</v>
      </c>
      <c r="AU110" s="246" t="s">
        <v>88</v>
      </c>
      <c r="AV110" s="14" t="s">
        <v>88</v>
      </c>
      <c r="AW110" s="14" t="s">
        <v>39</v>
      </c>
      <c r="AX110" s="14" t="s">
        <v>78</v>
      </c>
      <c r="AY110" s="246" t="s">
        <v>153</v>
      </c>
    </row>
    <row r="111" s="15" customFormat="1">
      <c r="A111" s="15"/>
      <c r="B111" s="247"/>
      <c r="C111" s="248"/>
      <c r="D111" s="221" t="s">
        <v>163</v>
      </c>
      <c r="E111" s="249" t="s">
        <v>32</v>
      </c>
      <c r="F111" s="250" t="s">
        <v>167</v>
      </c>
      <c r="G111" s="248"/>
      <c r="H111" s="251">
        <v>0.23000000000000001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163</v>
      </c>
      <c r="AU111" s="257" t="s">
        <v>88</v>
      </c>
      <c r="AV111" s="15" t="s">
        <v>159</v>
      </c>
      <c r="AW111" s="15" t="s">
        <v>39</v>
      </c>
      <c r="AX111" s="15" t="s">
        <v>86</v>
      </c>
      <c r="AY111" s="257" t="s">
        <v>153</v>
      </c>
    </row>
    <row r="112" s="2" customFormat="1" ht="16.5" customHeight="1">
      <c r="A112" s="42"/>
      <c r="B112" s="43"/>
      <c r="C112" s="208" t="s">
        <v>206</v>
      </c>
      <c r="D112" s="208" t="s">
        <v>155</v>
      </c>
      <c r="E112" s="209" t="s">
        <v>1948</v>
      </c>
      <c r="F112" s="210" t="s">
        <v>1943</v>
      </c>
      <c r="G112" s="211" t="s">
        <v>256</v>
      </c>
      <c r="H112" s="212">
        <v>0.46000000000000002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1914</v>
      </c>
      <c r="AT112" s="219" t="s">
        <v>155</v>
      </c>
      <c r="AU112" s="219" t="s">
        <v>88</v>
      </c>
      <c r="AY112" s="20" t="s">
        <v>153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1914</v>
      </c>
      <c r="BM112" s="219" t="s">
        <v>1949</v>
      </c>
    </row>
    <row r="113" s="2" customFormat="1">
      <c r="A113" s="42"/>
      <c r="B113" s="43"/>
      <c r="C113" s="44"/>
      <c r="D113" s="221" t="s">
        <v>161</v>
      </c>
      <c r="E113" s="44"/>
      <c r="F113" s="222" t="s">
        <v>1950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161</v>
      </c>
      <c r="AU113" s="20" t="s">
        <v>88</v>
      </c>
    </row>
    <row r="114" s="13" customFormat="1">
      <c r="A114" s="13"/>
      <c r="B114" s="226"/>
      <c r="C114" s="227"/>
      <c r="D114" s="221" t="s">
        <v>163</v>
      </c>
      <c r="E114" s="228" t="s">
        <v>32</v>
      </c>
      <c r="F114" s="229" t="s">
        <v>1951</v>
      </c>
      <c r="G114" s="227"/>
      <c r="H114" s="228" t="s">
        <v>32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163</v>
      </c>
      <c r="AU114" s="235" t="s">
        <v>88</v>
      </c>
      <c r="AV114" s="13" t="s">
        <v>86</v>
      </c>
      <c r="AW114" s="13" t="s">
        <v>39</v>
      </c>
      <c r="AX114" s="13" t="s">
        <v>78</v>
      </c>
      <c r="AY114" s="235" t="s">
        <v>153</v>
      </c>
    </row>
    <row r="115" s="14" customFormat="1">
      <c r="A115" s="14"/>
      <c r="B115" s="236"/>
      <c r="C115" s="237"/>
      <c r="D115" s="221" t="s">
        <v>163</v>
      </c>
      <c r="E115" s="238" t="s">
        <v>32</v>
      </c>
      <c r="F115" s="239" t="s">
        <v>1952</v>
      </c>
      <c r="G115" s="237"/>
      <c r="H115" s="240">
        <v>0.46000000000000002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163</v>
      </c>
      <c r="AU115" s="246" t="s">
        <v>88</v>
      </c>
      <c r="AV115" s="14" t="s">
        <v>88</v>
      </c>
      <c r="AW115" s="14" t="s">
        <v>39</v>
      </c>
      <c r="AX115" s="14" t="s">
        <v>78</v>
      </c>
      <c r="AY115" s="246" t="s">
        <v>153</v>
      </c>
    </row>
    <row r="116" s="15" customFormat="1">
      <c r="A116" s="15"/>
      <c r="B116" s="247"/>
      <c r="C116" s="248"/>
      <c r="D116" s="221" t="s">
        <v>163</v>
      </c>
      <c r="E116" s="249" t="s">
        <v>32</v>
      </c>
      <c r="F116" s="250" t="s">
        <v>167</v>
      </c>
      <c r="G116" s="248"/>
      <c r="H116" s="251">
        <v>0.46000000000000002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163</v>
      </c>
      <c r="AU116" s="257" t="s">
        <v>88</v>
      </c>
      <c r="AV116" s="15" t="s">
        <v>159</v>
      </c>
      <c r="AW116" s="15" t="s">
        <v>39</v>
      </c>
      <c r="AX116" s="15" t="s">
        <v>86</v>
      </c>
      <c r="AY116" s="257" t="s">
        <v>153</v>
      </c>
    </row>
    <row r="117" s="2" customFormat="1" ht="16.5" customHeight="1">
      <c r="A117" s="42"/>
      <c r="B117" s="43"/>
      <c r="C117" s="208" t="s">
        <v>245</v>
      </c>
      <c r="D117" s="208" t="s">
        <v>155</v>
      </c>
      <c r="E117" s="209" t="s">
        <v>1953</v>
      </c>
      <c r="F117" s="210" t="s">
        <v>1954</v>
      </c>
      <c r="G117" s="211" t="s">
        <v>559</v>
      </c>
      <c r="H117" s="212">
        <v>1</v>
      </c>
      <c r="I117" s="213"/>
      <c r="J117" s="214">
        <f>ROUND(I117*H117,2)</f>
        <v>0</v>
      </c>
      <c r="K117" s="210" t="s">
        <v>32</v>
      </c>
      <c r="L117" s="48"/>
      <c r="M117" s="215" t="s">
        <v>32</v>
      </c>
      <c r="N117" s="216" t="s">
        <v>49</v>
      </c>
      <c r="O117" s="88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19" t="s">
        <v>1914</v>
      </c>
      <c r="AT117" s="219" t="s">
        <v>155</v>
      </c>
      <c r="AU117" s="219" t="s">
        <v>88</v>
      </c>
      <c r="AY117" s="20" t="s">
        <v>153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1914</v>
      </c>
      <c r="BM117" s="219" t="s">
        <v>1955</v>
      </c>
    </row>
    <row r="118" s="2" customFormat="1">
      <c r="A118" s="42"/>
      <c r="B118" s="43"/>
      <c r="C118" s="44"/>
      <c r="D118" s="221" t="s">
        <v>161</v>
      </c>
      <c r="E118" s="44"/>
      <c r="F118" s="222" t="s">
        <v>1956</v>
      </c>
      <c r="G118" s="44"/>
      <c r="H118" s="44"/>
      <c r="I118" s="223"/>
      <c r="J118" s="44"/>
      <c r="K118" s="44"/>
      <c r="L118" s="48"/>
      <c r="M118" s="224"/>
      <c r="N118" s="22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161</v>
      </c>
      <c r="AU118" s="20" t="s">
        <v>88</v>
      </c>
    </row>
    <row r="119" s="2" customFormat="1" ht="16.5" customHeight="1">
      <c r="A119" s="42"/>
      <c r="B119" s="43"/>
      <c r="C119" s="208" t="s">
        <v>213</v>
      </c>
      <c r="D119" s="208" t="s">
        <v>155</v>
      </c>
      <c r="E119" s="209" t="s">
        <v>1957</v>
      </c>
      <c r="F119" s="210" t="s">
        <v>1958</v>
      </c>
      <c r="G119" s="211" t="s">
        <v>291</v>
      </c>
      <c r="H119" s="212">
        <v>8.6020000000000003</v>
      </c>
      <c r="I119" s="213"/>
      <c r="J119" s="214">
        <f>ROUND(I119*H119,2)</f>
        <v>0</v>
      </c>
      <c r="K119" s="210" t="s">
        <v>32</v>
      </c>
      <c r="L119" s="48"/>
      <c r="M119" s="215" t="s">
        <v>32</v>
      </c>
      <c r="N119" s="216" t="s">
        <v>49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1914</v>
      </c>
      <c r="AT119" s="219" t="s">
        <v>155</v>
      </c>
      <c r="AU119" s="219" t="s">
        <v>88</v>
      </c>
      <c r="AY119" s="20" t="s">
        <v>153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1914</v>
      </c>
      <c r="BM119" s="219" t="s">
        <v>1959</v>
      </c>
    </row>
    <row r="120" s="2" customFormat="1">
      <c r="A120" s="42"/>
      <c r="B120" s="43"/>
      <c r="C120" s="44"/>
      <c r="D120" s="221" t="s">
        <v>161</v>
      </c>
      <c r="E120" s="44"/>
      <c r="F120" s="222" t="s">
        <v>1958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161</v>
      </c>
      <c r="AU120" s="20" t="s">
        <v>88</v>
      </c>
    </row>
    <row r="121" s="13" customFormat="1">
      <c r="A121" s="13"/>
      <c r="B121" s="226"/>
      <c r="C121" s="227"/>
      <c r="D121" s="221" t="s">
        <v>163</v>
      </c>
      <c r="E121" s="228" t="s">
        <v>32</v>
      </c>
      <c r="F121" s="229" t="s">
        <v>1960</v>
      </c>
      <c r="G121" s="227"/>
      <c r="H121" s="228" t="s">
        <v>32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163</v>
      </c>
      <c r="AU121" s="235" t="s">
        <v>88</v>
      </c>
      <c r="AV121" s="13" t="s">
        <v>86</v>
      </c>
      <c r="AW121" s="13" t="s">
        <v>39</v>
      </c>
      <c r="AX121" s="13" t="s">
        <v>78</v>
      </c>
      <c r="AY121" s="235" t="s">
        <v>153</v>
      </c>
    </row>
    <row r="122" s="13" customFormat="1">
      <c r="A122" s="13"/>
      <c r="B122" s="226"/>
      <c r="C122" s="227"/>
      <c r="D122" s="221" t="s">
        <v>163</v>
      </c>
      <c r="E122" s="228" t="s">
        <v>32</v>
      </c>
      <c r="F122" s="229" t="s">
        <v>1961</v>
      </c>
      <c r="G122" s="227"/>
      <c r="H122" s="228" t="s">
        <v>32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163</v>
      </c>
      <c r="AU122" s="235" t="s">
        <v>88</v>
      </c>
      <c r="AV122" s="13" t="s">
        <v>86</v>
      </c>
      <c r="AW122" s="13" t="s">
        <v>39</v>
      </c>
      <c r="AX122" s="13" t="s">
        <v>78</v>
      </c>
      <c r="AY122" s="235" t="s">
        <v>153</v>
      </c>
    </row>
    <row r="123" s="14" customFormat="1">
      <c r="A123" s="14"/>
      <c r="B123" s="236"/>
      <c r="C123" s="237"/>
      <c r="D123" s="221" t="s">
        <v>163</v>
      </c>
      <c r="E123" s="238" t="s">
        <v>32</v>
      </c>
      <c r="F123" s="239" t="s">
        <v>1962</v>
      </c>
      <c r="G123" s="237"/>
      <c r="H123" s="240">
        <v>1.1499999999999999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163</v>
      </c>
      <c r="AU123" s="246" t="s">
        <v>88</v>
      </c>
      <c r="AV123" s="14" t="s">
        <v>88</v>
      </c>
      <c r="AW123" s="14" t="s">
        <v>39</v>
      </c>
      <c r="AX123" s="14" t="s">
        <v>78</v>
      </c>
      <c r="AY123" s="246" t="s">
        <v>153</v>
      </c>
    </row>
    <row r="124" s="14" customFormat="1">
      <c r="A124" s="14"/>
      <c r="B124" s="236"/>
      <c r="C124" s="237"/>
      <c r="D124" s="221" t="s">
        <v>163</v>
      </c>
      <c r="E124" s="238" t="s">
        <v>32</v>
      </c>
      <c r="F124" s="239" t="s">
        <v>1963</v>
      </c>
      <c r="G124" s="237"/>
      <c r="H124" s="240">
        <v>7.452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163</v>
      </c>
      <c r="AU124" s="246" t="s">
        <v>88</v>
      </c>
      <c r="AV124" s="14" t="s">
        <v>88</v>
      </c>
      <c r="AW124" s="14" t="s">
        <v>39</v>
      </c>
      <c r="AX124" s="14" t="s">
        <v>78</v>
      </c>
      <c r="AY124" s="246" t="s">
        <v>153</v>
      </c>
    </row>
    <row r="125" s="15" customFormat="1">
      <c r="A125" s="15"/>
      <c r="B125" s="247"/>
      <c r="C125" s="248"/>
      <c r="D125" s="221" t="s">
        <v>163</v>
      </c>
      <c r="E125" s="249" t="s">
        <v>32</v>
      </c>
      <c r="F125" s="250" t="s">
        <v>167</v>
      </c>
      <c r="G125" s="248"/>
      <c r="H125" s="251">
        <v>8.6020000000000003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163</v>
      </c>
      <c r="AU125" s="257" t="s">
        <v>88</v>
      </c>
      <c r="AV125" s="15" t="s">
        <v>159</v>
      </c>
      <c r="AW125" s="15" t="s">
        <v>39</v>
      </c>
      <c r="AX125" s="15" t="s">
        <v>86</v>
      </c>
      <c r="AY125" s="257" t="s">
        <v>153</v>
      </c>
    </row>
    <row r="126" s="12" customFormat="1" ht="22.8" customHeight="1">
      <c r="A126" s="12"/>
      <c r="B126" s="192"/>
      <c r="C126" s="193"/>
      <c r="D126" s="194" t="s">
        <v>77</v>
      </c>
      <c r="E126" s="206" t="s">
        <v>1964</v>
      </c>
      <c r="F126" s="206" t="s">
        <v>1965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SUM(P127:P128)</f>
        <v>0</v>
      </c>
      <c r="Q126" s="200"/>
      <c r="R126" s="201">
        <f>SUM(R127:R128)</f>
        <v>0</v>
      </c>
      <c r="S126" s="200"/>
      <c r="T126" s="20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3" t="s">
        <v>182</v>
      </c>
      <c r="AT126" s="204" t="s">
        <v>77</v>
      </c>
      <c r="AU126" s="204" t="s">
        <v>86</v>
      </c>
      <c r="AY126" s="203" t="s">
        <v>153</v>
      </c>
      <c r="BK126" s="205">
        <f>SUM(BK127:BK128)</f>
        <v>0</v>
      </c>
    </row>
    <row r="127" s="2" customFormat="1" ht="16.5" customHeight="1">
      <c r="A127" s="42"/>
      <c r="B127" s="43"/>
      <c r="C127" s="208" t="s">
        <v>221</v>
      </c>
      <c r="D127" s="208" t="s">
        <v>155</v>
      </c>
      <c r="E127" s="209" t="s">
        <v>1966</v>
      </c>
      <c r="F127" s="210" t="s">
        <v>1967</v>
      </c>
      <c r="G127" s="211" t="s">
        <v>559</v>
      </c>
      <c r="H127" s="212">
        <v>0.23000000000000001</v>
      </c>
      <c r="I127" s="213"/>
      <c r="J127" s="214">
        <f>ROUND(I127*H127,2)</f>
        <v>0</v>
      </c>
      <c r="K127" s="210" t="s">
        <v>32</v>
      </c>
      <c r="L127" s="48"/>
      <c r="M127" s="215" t="s">
        <v>32</v>
      </c>
      <c r="N127" s="216" t="s">
        <v>49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1914</v>
      </c>
      <c r="AT127" s="219" t="s">
        <v>155</v>
      </c>
      <c r="AU127" s="219" t="s">
        <v>88</v>
      </c>
      <c r="AY127" s="20" t="s">
        <v>153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1914</v>
      </c>
      <c r="BM127" s="219" t="s">
        <v>1968</v>
      </c>
    </row>
    <row r="128" s="2" customFormat="1">
      <c r="A128" s="42"/>
      <c r="B128" s="43"/>
      <c r="C128" s="44"/>
      <c r="D128" s="221" t="s">
        <v>161</v>
      </c>
      <c r="E128" s="44"/>
      <c r="F128" s="222" t="s">
        <v>1967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161</v>
      </c>
      <c r="AU128" s="20" t="s">
        <v>88</v>
      </c>
    </row>
    <row r="129" s="12" customFormat="1" ht="22.8" customHeight="1">
      <c r="A129" s="12"/>
      <c r="B129" s="192"/>
      <c r="C129" s="193"/>
      <c r="D129" s="194" t="s">
        <v>77</v>
      </c>
      <c r="E129" s="206" t="s">
        <v>1969</v>
      </c>
      <c r="F129" s="206" t="s">
        <v>1970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SUM(P130:P134)</f>
        <v>0</v>
      </c>
      <c r="Q129" s="200"/>
      <c r="R129" s="201">
        <f>SUM(R130:R134)</f>
        <v>0</v>
      </c>
      <c r="S129" s="200"/>
      <c r="T129" s="202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182</v>
      </c>
      <c r="AT129" s="204" t="s">
        <v>77</v>
      </c>
      <c r="AU129" s="204" t="s">
        <v>86</v>
      </c>
      <c r="AY129" s="203" t="s">
        <v>153</v>
      </c>
      <c r="BK129" s="205">
        <f>SUM(BK130:BK134)</f>
        <v>0</v>
      </c>
    </row>
    <row r="130" s="2" customFormat="1" ht="24.15" customHeight="1">
      <c r="A130" s="42"/>
      <c r="B130" s="43"/>
      <c r="C130" s="208" t="s">
        <v>229</v>
      </c>
      <c r="D130" s="208" t="s">
        <v>155</v>
      </c>
      <c r="E130" s="209" t="s">
        <v>1971</v>
      </c>
      <c r="F130" s="210" t="s">
        <v>1972</v>
      </c>
      <c r="G130" s="211" t="s">
        <v>1973</v>
      </c>
      <c r="H130" s="212">
        <v>17.25</v>
      </c>
      <c r="I130" s="213"/>
      <c r="J130" s="214">
        <f>ROUND(I130*H130,2)</f>
        <v>0</v>
      </c>
      <c r="K130" s="210" t="s">
        <v>32</v>
      </c>
      <c r="L130" s="48"/>
      <c r="M130" s="215" t="s">
        <v>32</v>
      </c>
      <c r="N130" s="216" t="s">
        <v>49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1914</v>
      </c>
      <c r="AT130" s="219" t="s">
        <v>155</v>
      </c>
      <c r="AU130" s="219" t="s">
        <v>88</v>
      </c>
      <c r="AY130" s="20" t="s">
        <v>153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1914</v>
      </c>
      <c r="BM130" s="219" t="s">
        <v>1974</v>
      </c>
    </row>
    <row r="131" s="2" customFormat="1">
      <c r="A131" s="42"/>
      <c r="B131" s="43"/>
      <c r="C131" s="44"/>
      <c r="D131" s="221" t="s">
        <v>161</v>
      </c>
      <c r="E131" s="44"/>
      <c r="F131" s="222" t="s">
        <v>1975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161</v>
      </c>
      <c r="AU131" s="20" t="s">
        <v>88</v>
      </c>
    </row>
    <row r="132" s="13" customFormat="1">
      <c r="A132" s="13"/>
      <c r="B132" s="226"/>
      <c r="C132" s="227"/>
      <c r="D132" s="221" t="s">
        <v>163</v>
      </c>
      <c r="E132" s="228" t="s">
        <v>32</v>
      </c>
      <c r="F132" s="229" t="s">
        <v>1976</v>
      </c>
      <c r="G132" s="227"/>
      <c r="H132" s="228" t="s">
        <v>32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163</v>
      </c>
      <c r="AU132" s="235" t="s">
        <v>88</v>
      </c>
      <c r="AV132" s="13" t="s">
        <v>86</v>
      </c>
      <c r="AW132" s="13" t="s">
        <v>39</v>
      </c>
      <c r="AX132" s="13" t="s">
        <v>78</v>
      </c>
      <c r="AY132" s="235" t="s">
        <v>153</v>
      </c>
    </row>
    <row r="133" s="14" customFormat="1">
      <c r="A133" s="14"/>
      <c r="B133" s="236"/>
      <c r="C133" s="237"/>
      <c r="D133" s="221" t="s">
        <v>163</v>
      </c>
      <c r="E133" s="238" t="s">
        <v>32</v>
      </c>
      <c r="F133" s="239" t="s">
        <v>1977</v>
      </c>
      <c r="G133" s="237"/>
      <c r="H133" s="240">
        <v>17.25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163</v>
      </c>
      <c r="AU133" s="246" t="s">
        <v>88</v>
      </c>
      <c r="AV133" s="14" t="s">
        <v>88</v>
      </c>
      <c r="AW133" s="14" t="s">
        <v>39</v>
      </c>
      <c r="AX133" s="14" t="s">
        <v>78</v>
      </c>
      <c r="AY133" s="246" t="s">
        <v>153</v>
      </c>
    </row>
    <row r="134" s="15" customFormat="1">
      <c r="A134" s="15"/>
      <c r="B134" s="247"/>
      <c r="C134" s="248"/>
      <c r="D134" s="221" t="s">
        <v>163</v>
      </c>
      <c r="E134" s="249" t="s">
        <v>32</v>
      </c>
      <c r="F134" s="250" t="s">
        <v>167</v>
      </c>
      <c r="G134" s="248"/>
      <c r="H134" s="251">
        <v>17.25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163</v>
      </c>
      <c r="AU134" s="257" t="s">
        <v>88</v>
      </c>
      <c r="AV134" s="15" t="s">
        <v>159</v>
      </c>
      <c r="AW134" s="15" t="s">
        <v>39</v>
      </c>
      <c r="AX134" s="15" t="s">
        <v>86</v>
      </c>
      <c r="AY134" s="257" t="s">
        <v>153</v>
      </c>
    </row>
    <row r="135" s="12" customFormat="1" ht="22.8" customHeight="1">
      <c r="A135" s="12"/>
      <c r="B135" s="192"/>
      <c r="C135" s="193"/>
      <c r="D135" s="194" t="s">
        <v>77</v>
      </c>
      <c r="E135" s="206" t="s">
        <v>1978</v>
      </c>
      <c r="F135" s="206" t="s">
        <v>1979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3" t="s">
        <v>182</v>
      </c>
      <c r="AT135" s="204" t="s">
        <v>77</v>
      </c>
      <c r="AU135" s="204" t="s">
        <v>86</v>
      </c>
      <c r="AY135" s="203" t="s">
        <v>153</v>
      </c>
      <c r="BK135" s="205">
        <f>SUM(BK136:BK137)</f>
        <v>0</v>
      </c>
    </row>
    <row r="136" s="2" customFormat="1" ht="16.5" customHeight="1">
      <c r="A136" s="42"/>
      <c r="B136" s="43"/>
      <c r="C136" s="208" t="s">
        <v>237</v>
      </c>
      <c r="D136" s="208" t="s">
        <v>155</v>
      </c>
      <c r="E136" s="209" t="s">
        <v>1980</v>
      </c>
      <c r="F136" s="210" t="s">
        <v>1981</v>
      </c>
      <c r="G136" s="211" t="s">
        <v>559</v>
      </c>
      <c r="H136" s="212">
        <v>0.13800000000000001</v>
      </c>
      <c r="I136" s="213"/>
      <c r="J136" s="214">
        <f>ROUND(I136*H136,2)</f>
        <v>0</v>
      </c>
      <c r="K136" s="210" t="s">
        <v>32</v>
      </c>
      <c r="L136" s="48"/>
      <c r="M136" s="215" t="s">
        <v>32</v>
      </c>
      <c r="N136" s="216" t="s">
        <v>49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1914</v>
      </c>
      <c r="AT136" s="219" t="s">
        <v>155</v>
      </c>
      <c r="AU136" s="219" t="s">
        <v>88</v>
      </c>
      <c r="AY136" s="20" t="s">
        <v>153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1914</v>
      </c>
      <c r="BM136" s="219" t="s">
        <v>1982</v>
      </c>
    </row>
    <row r="137" s="2" customFormat="1">
      <c r="A137" s="42"/>
      <c r="B137" s="43"/>
      <c r="C137" s="44"/>
      <c r="D137" s="221" t="s">
        <v>161</v>
      </c>
      <c r="E137" s="44"/>
      <c r="F137" s="222" t="s">
        <v>1981</v>
      </c>
      <c r="G137" s="44"/>
      <c r="H137" s="44"/>
      <c r="I137" s="223"/>
      <c r="J137" s="44"/>
      <c r="K137" s="44"/>
      <c r="L137" s="48"/>
      <c r="M137" s="283"/>
      <c r="N137" s="284"/>
      <c r="O137" s="285"/>
      <c r="P137" s="285"/>
      <c r="Q137" s="285"/>
      <c r="R137" s="285"/>
      <c r="S137" s="285"/>
      <c r="T137" s="286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161</v>
      </c>
      <c r="AU137" s="20" t="s">
        <v>88</v>
      </c>
    </row>
    <row r="138" s="2" customFormat="1" ht="6.96" customHeight="1">
      <c r="A138" s="42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8"/>
      <c r="M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</row>
  </sheetData>
  <sheetProtection sheet="1" autoFilter="0" formatColumns="0" formatRows="0" objects="1" scenarios="1" spinCount="100000" saltValue="YRuXoyUTD7MHRM2UJH+N+0pnI8SeVovstSAeUuWYQz8UFD8hk6E7UyqGO3+mgt/Onkfswlhes97w3J9EEERv2A==" hashValue="t9j3+fVYSmimfXrx8//DNW86IomLgWhcYbkx7DFiQ1UcQn421WUWZxI3NZN8A8Wbrwe6VgmretnvLfvF6YZcwA==" algorithmName="SHA-512" password="CC35"/>
  <autoFilter ref="C84:K13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1983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1984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1985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1986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1987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1988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1989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1990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1991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1992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1993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85</v>
      </c>
      <c r="F18" s="299" t="s">
        <v>1994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1995</v>
      </c>
      <c r="F19" s="299" t="s">
        <v>1996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1997</v>
      </c>
      <c r="F20" s="299" t="s">
        <v>1998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1999</v>
      </c>
      <c r="F21" s="299" t="s">
        <v>2000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1816</v>
      </c>
      <c r="F22" s="299" t="s">
        <v>1817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2001</v>
      </c>
      <c r="F23" s="299" t="s">
        <v>2002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2003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2004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2005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2006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2007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2008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2009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2010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2011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139</v>
      </c>
      <c r="F36" s="299"/>
      <c r="G36" s="299" t="s">
        <v>2012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2013</v>
      </c>
      <c r="F37" s="299"/>
      <c r="G37" s="299" t="s">
        <v>2014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59</v>
      </c>
      <c r="F38" s="299"/>
      <c r="G38" s="299" t="s">
        <v>2015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60</v>
      </c>
      <c r="F39" s="299"/>
      <c r="G39" s="299" t="s">
        <v>2016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140</v>
      </c>
      <c r="F40" s="299"/>
      <c r="G40" s="299" t="s">
        <v>2017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141</v>
      </c>
      <c r="F41" s="299"/>
      <c r="G41" s="299" t="s">
        <v>2018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2019</v>
      </c>
      <c r="F42" s="299"/>
      <c r="G42" s="299" t="s">
        <v>2020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2021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2022</v>
      </c>
      <c r="F44" s="299"/>
      <c r="G44" s="299" t="s">
        <v>2023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143</v>
      </c>
      <c r="F45" s="299"/>
      <c r="G45" s="299" t="s">
        <v>2024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2025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2026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2027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2028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2029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2030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2031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2032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2033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2034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2035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2036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2037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2038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2039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2040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2041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2042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2043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2044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2045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2046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2047</v>
      </c>
      <c r="D76" s="317"/>
      <c r="E76" s="317"/>
      <c r="F76" s="317" t="s">
        <v>2048</v>
      </c>
      <c r="G76" s="318"/>
      <c r="H76" s="317" t="s">
        <v>60</v>
      </c>
      <c r="I76" s="317" t="s">
        <v>63</v>
      </c>
      <c r="J76" s="317" t="s">
        <v>2049</v>
      </c>
      <c r="K76" s="316"/>
    </row>
    <row r="77" s="1" customFormat="1" ht="17.25" customHeight="1">
      <c r="B77" s="314"/>
      <c r="C77" s="319" t="s">
        <v>2050</v>
      </c>
      <c r="D77" s="319"/>
      <c r="E77" s="319"/>
      <c r="F77" s="320" t="s">
        <v>2051</v>
      </c>
      <c r="G77" s="321"/>
      <c r="H77" s="319"/>
      <c r="I77" s="319"/>
      <c r="J77" s="319" t="s">
        <v>2052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59</v>
      </c>
      <c r="D79" s="324"/>
      <c r="E79" s="324"/>
      <c r="F79" s="325" t="s">
        <v>2053</v>
      </c>
      <c r="G79" s="326"/>
      <c r="H79" s="302" t="s">
        <v>2054</v>
      </c>
      <c r="I79" s="302" t="s">
        <v>2055</v>
      </c>
      <c r="J79" s="302">
        <v>20</v>
      </c>
      <c r="K79" s="316"/>
    </row>
    <row r="80" s="1" customFormat="1" ht="15" customHeight="1">
      <c r="B80" s="314"/>
      <c r="C80" s="302" t="s">
        <v>2056</v>
      </c>
      <c r="D80" s="302"/>
      <c r="E80" s="302"/>
      <c r="F80" s="325" t="s">
        <v>2053</v>
      </c>
      <c r="G80" s="326"/>
      <c r="H80" s="302" t="s">
        <v>2057</v>
      </c>
      <c r="I80" s="302" t="s">
        <v>2055</v>
      </c>
      <c r="J80" s="302">
        <v>120</v>
      </c>
      <c r="K80" s="316"/>
    </row>
    <row r="81" s="1" customFormat="1" ht="15" customHeight="1">
      <c r="B81" s="327"/>
      <c r="C81" s="302" t="s">
        <v>2058</v>
      </c>
      <c r="D81" s="302"/>
      <c r="E81" s="302"/>
      <c r="F81" s="325" t="s">
        <v>2059</v>
      </c>
      <c r="G81" s="326"/>
      <c r="H81" s="302" t="s">
        <v>2060</v>
      </c>
      <c r="I81" s="302" t="s">
        <v>2055</v>
      </c>
      <c r="J81" s="302">
        <v>50</v>
      </c>
      <c r="K81" s="316"/>
    </row>
    <row r="82" s="1" customFormat="1" ht="15" customHeight="1">
      <c r="B82" s="327"/>
      <c r="C82" s="302" t="s">
        <v>2061</v>
      </c>
      <c r="D82" s="302"/>
      <c r="E82" s="302"/>
      <c r="F82" s="325" t="s">
        <v>2053</v>
      </c>
      <c r="G82" s="326"/>
      <c r="H82" s="302" t="s">
        <v>2062</v>
      </c>
      <c r="I82" s="302" t="s">
        <v>2063</v>
      </c>
      <c r="J82" s="302"/>
      <c r="K82" s="316"/>
    </row>
    <row r="83" s="1" customFormat="1" ht="15" customHeight="1">
      <c r="B83" s="327"/>
      <c r="C83" s="328" t="s">
        <v>2064</v>
      </c>
      <c r="D83" s="328"/>
      <c r="E83" s="328"/>
      <c r="F83" s="329" t="s">
        <v>2059</v>
      </c>
      <c r="G83" s="328"/>
      <c r="H83" s="328" t="s">
        <v>2065</v>
      </c>
      <c r="I83" s="328" t="s">
        <v>2055</v>
      </c>
      <c r="J83" s="328">
        <v>15</v>
      </c>
      <c r="K83" s="316"/>
    </row>
    <row r="84" s="1" customFormat="1" ht="15" customHeight="1">
      <c r="B84" s="327"/>
      <c r="C84" s="328" t="s">
        <v>2066</v>
      </c>
      <c r="D84" s="328"/>
      <c r="E84" s="328"/>
      <c r="F84" s="329" t="s">
        <v>2059</v>
      </c>
      <c r="G84" s="328"/>
      <c r="H84" s="328" t="s">
        <v>2067</v>
      </c>
      <c r="I84" s="328" t="s">
        <v>2055</v>
      </c>
      <c r="J84" s="328">
        <v>15</v>
      </c>
      <c r="K84" s="316"/>
    </row>
    <row r="85" s="1" customFormat="1" ht="15" customHeight="1">
      <c r="B85" s="327"/>
      <c r="C85" s="328" t="s">
        <v>2068</v>
      </c>
      <c r="D85" s="328"/>
      <c r="E85" s="328"/>
      <c r="F85" s="329" t="s">
        <v>2059</v>
      </c>
      <c r="G85" s="328"/>
      <c r="H85" s="328" t="s">
        <v>2069</v>
      </c>
      <c r="I85" s="328" t="s">
        <v>2055</v>
      </c>
      <c r="J85" s="328">
        <v>20</v>
      </c>
      <c r="K85" s="316"/>
    </row>
    <row r="86" s="1" customFormat="1" ht="15" customHeight="1">
      <c r="B86" s="327"/>
      <c r="C86" s="328" t="s">
        <v>2070</v>
      </c>
      <c r="D86" s="328"/>
      <c r="E86" s="328"/>
      <c r="F86" s="329" t="s">
        <v>2059</v>
      </c>
      <c r="G86" s="328"/>
      <c r="H86" s="328" t="s">
        <v>2071</v>
      </c>
      <c r="I86" s="328" t="s">
        <v>2055</v>
      </c>
      <c r="J86" s="328">
        <v>20</v>
      </c>
      <c r="K86" s="316"/>
    </row>
    <row r="87" s="1" customFormat="1" ht="15" customHeight="1">
      <c r="B87" s="327"/>
      <c r="C87" s="302" t="s">
        <v>2072</v>
      </c>
      <c r="D87" s="302"/>
      <c r="E87" s="302"/>
      <c r="F87" s="325" t="s">
        <v>2059</v>
      </c>
      <c r="G87" s="326"/>
      <c r="H87" s="302" t="s">
        <v>2073</v>
      </c>
      <c r="I87" s="302" t="s">
        <v>2055</v>
      </c>
      <c r="J87" s="302">
        <v>50</v>
      </c>
      <c r="K87" s="316"/>
    </row>
    <row r="88" s="1" customFormat="1" ht="15" customHeight="1">
      <c r="B88" s="327"/>
      <c r="C88" s="302" t="s">
        <v>2074</v>
      </c>
      <c r="D88" s="302"/>
      <c r="E88" s="302"/>
      <c r="F88" s="325" t="s">
        <v>2059</v>
      </c>
      <c r="G88" s="326"/>
      <c r="H88" s="302" t="s">
        <v>2075</v>
      </c>
      <c r="I88" s="302" t="s">
        <v>2055</v>
      </c>
      <c r="J88" s="302">
        <v>20</v>
      </c>
      <c r="K88" s="316"/>
    </row>
    <row r="89" s="1" customFormat="1" ht="15" customHeight="1">
      <c r="B89" s="327"/>
      <c r="C89" s="302" t="s">
        <v>2076</v>
      </c>
      <c r="D89" s="302"/>
      <c r="E89" s="302"/>
      <c r="F89" s="325" t="s">
        <v>2059</v>
      </c>
      <c r="G89" s="326"/>
      <c r="H89" s="302" t="s">
        <v>2077</v>
      </c>
      <c r="I89" s="302" t="s">
        <v>2055</v>
      </c>
      <c r="J89" s="302">
        <v>20</v>
      </c>
      <c r="K89" s="316"/>
    </row>
    <row r="90" s="1" customFormat="1" ht="15" customHeight="1">
      <c r="B90" s="327"/>
      <c r="C90" s="302" t="s">
        <v>2078</v>
      </c>
      <c r="D90" s="302"/>
      <c r="E90" s="302"/>
      <c r="F90" s="325" t="s">
        <v>2059</v>
      </c>
      <c r="G90" s="326"/>
      <c r="H90" s="302" t="s">
        <v>2079</v>
      </c>
      <c r="I90" s="302" t="s">
        <v>2055</v>
      </c>
      <c r="J90" s="302">
        <v>50</v>
      </c>
      <c r="K90" s="316"/>
    </row>
    <row r="91" s="1" customFormat="1" ht="15" customHeight="1">
      <c r="B91" s="327"/>
      <c r="C91" s="302" t="s">
        <v>2080</v>
      </c>
      <c r="D91" s="302"/>
      <c r="E91" s="302"/>
      <c r="F91" s="325" t="s">
        <v>2059</v>
      </c>
      <c r="G91" s="326"/>
      <c r="H91" s="302" t="s">
        <v>2080</v>
      </c>
      <c r="I91" s="302" t="s">
        <v>2055</v>
      </c>
      <c r="J91" s="302">
        <v>50</v>
      </c>
      <c r="K91" s="316"/>
    </row>
    <row r="92" s="1" customFormat="1" ht="15" customHeight="1">
      <c r="B92" s="327"/>
      <c r="C92" s="302" t="s">
        <v>2081</v>
      </c>
      <c r="D92" s="302"/>
      <c r="E92" s="302"/>
      <c r="F92" s="325" t="s">
        <v>2059</v>
      </c>
      <c r="G92" s="326"/>
      <c r="H92" s="302" t="s">
        <v>2082</v>
      </c>
      <c r="I92" s="302" t="s">
        <v>2055</v>
      </c>
      <c r="J92" s="302">
        <v>255</v>
      </c>
      <c r="K92" s="316"/>
    </row>
    <row r="93" s="1" customFormat="1" ht="15" customHeight="1">
      <c r="B93" s="327"/>
      <c r="C93" s="302" t="s">
        <v>2083</v>
      </c>
      <c r="D93" s="302"/>
      <c r="E93" s="302"/>
      <c r="F93" s="325" t="s">
        <v>2053</v>
      </c>
      <c r="G93" s="326"/>
      <c r="H93" s="302" t="s">
        <v>2084</v>
      </c>
      <c r="I93" s="302" t="s">
        <v>2085</v>
      </c>
      <c r="J93" s="302"/>
      <c r="K93" s="316"/>
    </row>
    <row r="94" s="1" customFormat="1" ht="15" customHeight="1">
      <c r="B94" s="327"/>
      <c r="C94" s="302" t="s">
        <v>2086</v>
      </c>
      <c r="D94" s="302"/>
      <c r="E94" s="302"/>
      <c r="F94" s="325" t="s">
        <v>2053</v>
      </c>
      <c r="G94" s="326"/>
      <c r="H94" s="302" t="s">
        <v>2087</v>
      </c>
      <c r="I94" s="302" t="s">
        <v>2088</v>
      </c>
      <c r="J94" s="302"/>
      <c r="K94" s="316"/>
    </row>
    <row r="95" s="1" customFormat="1" ht="15" customHeight="1">
      <c r="B95" s="327"/>
      <c r="C95" s="302" t="s">
        <v>2089</v>
      </c>
      <c r="D95" s="302"/>
      <c r="E95" s="302"/>
      <c r="F95" s="325" t="s">
        <v>2053</v>
      </c>
      <c r="G95" s="326"/>
      <c r="H95" s="302" t="s">
        <v>2089</v>
      </c>
      <c r="I95" s="302" t="s">
        <v>2088</v>
      </c>
      <c r="J95" s="302"/>
      <c r="K95" s="316"/>
    </row>
    <row r="96" s="1" customFormat="1" ht="15" customHeight="1">
      <c r="B96" s="327"/>
      <c r="C96" s="302" t="s">
        <v>44</v>
      </c>
      <c r="D96" s="302"/>
      <c r="E96" s="302"/>
      <c r="F96" s="325" t="s">
        <v>2053</v>
      </c>
      <c r="G96" s="326"/>
      <c r="H96" s="302" t="s">
        <v>2090</v>
      </c>
      <c r="I96" s="302" t="s">
        <v>2088</v>
      </c>
      <c r="J96" s="302"/>
      <c r="K96" s="316"/>
    </row>
    <row r="97" s="1" customFormat="1" ht="15" customHeight="1">
      <c r="B97" s="327"/>
      <c r="C97" s="302" t="s">
        <v>54</v>
      </c>
      <c r="D97" s="302"/>
      <c r="E97" s="302"/>
      <c r="F97" s="325" t="s">
        <v>2053</v>
      </c>
      <c r="G97" s="326"/>
      <c r="H97" s="302" t="s">
        <v>2091</v>
      </c>
      <c r="I97" s="302" t="s">
        <v>2088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2092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2047</v>
      </c>
      <c r="D103" s="317"/>
      <c r="E103" s="317"/>
      <c r="F103" s="317" t="s">
        <v>2048</v>
      </c>
      <c r="G103" s="318"/>
      <c r="H103" s="317" t="s">
        <v>60</v>
      </c>
      <c r="I103" s="317" t="s">
        <v>63</v>
      </c>
      <c r="J103" s="317" t="s">
        <v>2049</v>
      </c>
      <c r="K103" s="316"/>
    </row>
    <row r="104" s="1" customFormat="1" ht="17.25" customHeight="1">
      <c r="B104" s="314"/>
      <c r="C104" s="319" t="s">
        <v>2050</v>
      </c>
      <c r="D104" s="319"/>
      <c r="E104" s="319"/>
      <c r="F104" s="320" t="s">
        <v>2051</v>
      </c>
      <c r="G104" s="321"/>
      <c r="H104" s="319"/>
      <c r="I104" s="319"/>
      <c r="J104" s="319" t="s">
        <v>2052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59</v>
      </c>
      <c r="D106" s="324"/>
      <c r="E106" s="324"/>
      <c r="F106" s="325" t="s">
        <v>2053</v>
      </c>
      <c r="G106" s="302"/>
      <c r="H106" s="302" t="s">
        <v>2093</v>
      </c>
      <c r="I106" s="302" t="s">
        <v>2055</v>
      </c>
      <c r="J106" s="302">
        <v>20</v>
      </c>
      <c r="K106" s="316"/>
    </row>
    <row r="107" s="1" customFormat="1" ht="15" customHeight="1">
      <c r="B107" s="314"/>
      <c r="C107" s="302" t="s">
        <v>2056</v>
      </c>
      <c r="D107" s="302"/>
      <c r="E107" s="302"/>
      <c r="F107" s="325" t="s">
        <v>2053</v>
      </c>
      <c r="G107" s="302"/>
      <c r="H107" s="302" t="s">
        <v>2093</v>
      </c>
      <c r="I107" s="302" t="s">
        <v>2055</v>
      </c>
      <c r="J107" s="302">
        <v>120</v>
      </c>
      <c r="K107" s="316"/>
    </row>
    <row r="108" s="1" customFormat="1" ht="15" customHeight="1">
      <c r="B108" s="327"/>
      <c r="C108" s="302" t="s">
        <v>2058</v>
      </c>
      <c r="D108" s="302"/>
      <c r="E108" s="302"/>
      <c r="F108" s="325" t="s">
        <v>2059</v>
      </c>
      <c r="G108" s="302"/>
      <c r="H108" s="302" t="s">
        <v>2093</v>
      </c>
      <c r="I108" s="302" t="s">
        <v>2055</v>
      </c>
      <c r="J108" s="302">
        <v>50</v>
      </c>
      <c r="K108" s="316"/>
    </row>
    <row r="109" s="1" customFormat="1" ht="15" customHeight="1">
      <c r="B109" s="327"/>
      <c r="C109" s="302" t="s">
        <v>2061</v>
      </c>
      <c r="D109" s="302"/>
      <c r="E109" s="302"/>
      <c r="F109" s="325" t="s">
        <v>2053</v>
      </c>
      <c r="G109" s="302"/>
      <c r="H109" s="302" t="s">
        <v>2093</v>
      </c>
      <c r="I109" s="302" t="s">
        <v>2063</v>
      </c>
      <c r="J109" s="302"/>
      <c r="K109" s="316"/>
    </row>
    <row r="110" s="1" customFormat="1" ht="15" customHeight="1">
      <c r="B110" s="327"/>
      <c r="C110" s="302" t="s">
        <v>2072</v>
      </c>
      <c r="D110" s="302"/>
      <c r="E110" s="302"/>
      <c r="F110" s="325" t="s">
        <v>2059</v>
      </c>
      <c r="G110" s="302"/>
      <c r="H110" s="302" t="s">
        <v>2093</v>
      </c>
      <c r="I110" s="302" t="s">
        <v>2055</v>
      </c>
      <c r="J110" s="302">
        <v>50</v>
      </c>
      <c r="K110" s="316"/>
    </row>
    <row r="111" s="1" customFormat="1" ht="15" customHeight="1">
      <c r="B111" s="327"/>
      <c r="C111" s="302" t="s">
        <v>2080</v>
      </c>
      <c r="D111" s="302"/>
      <c r="E111" s="302"/>
      <c r="F111" s="325" t="s">
        <v>2059</v>
      </c>
      <c r="G111" s="302"/>
      <c r="H111" s="302" t="s">
        <v>2093</v>
      </c>
      <c r="I111" s="302" t="s">
        <v>2055</v>
      </c>
      <c r="J111" s="302">
        <v>50</v>
      </c>
      <c r="K111" s="316"/>
    </row>
    <row r="112" s="1" customFormat="1" ht="15" customHeight="1">
      <c r="B112" s="327"/>
      <c r="C112" s="302" t="s">
        <v>2078</v>
      </c>
      <c r="D112" s="302"/>
      <c r="E112" s="302"/>
      <c r="F112" s="325" t="s">
        <v>2059</v>
      </c>
      <c r="G112" s="302"/>
      <c r="H112" s="302" t="s">
        <v>2093</v>
      </c>
      <c r="I112" s="302" t="s">
        <v>2055</v>
      </c>
      <c r="J112" s="302">
        <v>50</v>
      </c>
      <c r="K112" s="316"/>
    </row>
    <row r="113" s="1" customFormat="1" ht="15" customHeight="1">
      <c r="B113" s="327"/>
      <c r="C113" s="302" t="s">
        <v>59</v>
      </c>
      <c r="D113" s="302"/>
      <c r="E113" s="302"/>
      <c r="F113" s="325" t="s">
        <v>2053</v>
      </c>
      <c r="G113" s="302"/>
      <c r="H113" s="302" t="s">
        <v>2094</v>
      </c>
      <c r="I113" s="302" t="s">
        <v>2055</v>
      </c>
      <c r="J113" s="302">
        <v>20</v>
      </c>
      <c r="K113" s="316"/>
    </row>
    <row r="114" s="1" customFormat="1" ht="15" customHeight="1">
      <c r="B114" s="327"/>
      <c r="C114" s="302" t="s">
        <v>2095</v>
      </c>
      <c r="D114" s="302"/>
      <c r="E114" s="302"/>
      <c r="F114" s="325" t="s">
        <v>2053</v>
      </c>
      <c r="G114" s="302"/>
      <c r="H114" s="302" t="s">
        <v>2096</v>
      </c>
      <c r="I114" s="302" t="s">
        <v>2055</v>
      </c>
      <c r="J114" s="302">
        <v>120</v>
      </c>
      <c r="K114" s="316"/>
    </row>
    <row r="115" s="1" customFormat="1" ht="15" customHeight="1">
      <c r="B115" s="327"/>
      <c r="C115" s="302" t="s">
        <v>44</v>
      </c>
      <c r="D115" s="302"/>
      <c r="E115" s="302"/>
      <c r="F115" s="325" t="s">
        <v>2053</v>
      </c>
      <c r="G115" s="302"/>
      <c r="H115" s="302" t="s">
        <v>2097</v>
      </c>
      <c r="I115" s="302" t="s">
        <v>2088</v>
      </c>
      <c r="J115" s="302"/>
      <c r="K115" s="316"/>
    </row>
    <row r="116" s="1" customFormat="1" ht="15" customHeight="1">
      <c r="B116" s="327"/>
      <c r="C116" s="302" t="s">
        <v>54</v>
      </c>
      <c r="D116" s="302"/>
      <c r="E116" s="302"/>
      <c r="F116" s="325" t="s">
        <v>2053</v>
      </c>
      <c r="G116" s="302"/>
      <c r="H116" s="302" t="s">
        <v>2098</v>
      </c>
      <c r="I116" s="302" t="s">
        <v>2088</v>
      </c>
      <c r="J116" s="302"/>
      <c r="K116" s="316"/>
    </row>
    <row r="117" s="1" customFormat="1" ht="15" customHeight="1">
      <c r="B117" s="327"/>
      <c r="C117" s="302" t="s">
        <v>63</v>
      </c>
      <c r="D117" s="302"/>
      <c r="E117" s="302"/>
      <c r="F117" s="325" t="s">
        <v>2053</v>
      </c>
      <c r="G117" s="302"/>
      <c r="H117" s="302" t="s">
        <v>2099</v>
      </c>
      <c r="I117" s="302" t="s">
        <v>2100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2101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2047</v>
      </c>
      <c r="D123" s="317"/>
      <c r="E123" s="317"/>
      <c r="F123" s="317" t="s">
        <v>2048</v>
      </c>
      <c r="G123" s="318"/>
      <c r="H123" s="317" t="s">
        <v>60</v>
      </c>
      <c r="I123" s="317" t="s">
        <v>63</v>
      </c>
      <c r="J123" s="317" t="s">
        <v>2049</v>
      </c>
      <c r="K123" s="346"/>
    </row>
    <row r="124" s="1" customFormat="1" ht="17.25" customHeight="1">
      <c r="B124" s="345"/>
      <c r="C124" s="319" t="s">
        <v>2050</v>
      </c>
      <c r="D124" s="319"/>
      <c r="E124" s="319"/>
      <c r="F124" s="320" t="s">
        <v>2051</v>
      </c>
      <c r="G124" s="321"/>
      <c r="H124" s="319"/>
      <c r="I124" s="319"/>
      <c r="J124" s="319" t="s">
        <v>2052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2056</v>
      </c>
      <c r="D126" s="324"/>
      <c r="E126" s="324"/>
      <c r="F126" s="325" t="s">
        <v>2053</v>
      </c>
      <c r="G126" s="302"/>
      <c r="H126" s="302" t="s">
        <v>2093</v>
      </c>
      <c r="I126" s="302" t="s">
        <v>2055</v>
      </c>
      <c r="J126" s="302">
        <v>120</v>
      </c>
      <c r="K126" s="350"/>
    </row>
    <row r="127" s="1" customFormat="1" ht="15" customHeight="1">
      <c r="B127" s="347"/>
      <c r="C127" s="302" t="s">
        <v>2102</v>
      </c>
      <c r="D127" s="302"/>
      <c r="E127" s="302"/>
      <c r="F127" s="325" t="s">
        <v>2053</v>
      </c>
      <c r="G127" s="302"/>
      <c r="H127" s="302" t="s">
        <v>2103</v>
      </c>
      <c r="I127" s="302" t="s">
        <v>2055</v>
      </c>
      <c r="J127" s="302" t="s">
        <v>2104</v>
      </c>
      <c r="K127" s="350"/>
    </row>
    <row r="128" s="1" customFormat="1" ht="15" customHeight="1">
      <c r="B128" s="347"/>
      <c r="C128" s="302" t="s">
        <v>2001</v>
      </c>
      <c r="D128" s="302"/>
      <c r="E128" s="302"/>
      <c r="F128" s="325" t="s">
        <v>2053</v>
      </c>
      <c r="G128" s="302"/>
      <c r="H128" s="302" t="s">
        <v>2105</v>
      </c>
      <c r="I128" s="302" t="s">
        <v>2055</v>
      </c>
      <c r="J128" s="302" t="s">
        <v>2104</v>
      </c>
      <c r="K128" s="350"/>
    </row>
    <row r="129" s="1" customFormat="1" ht="15" customHeight="1">
      <c r="B129" s="347"/>
      <c r="C129" s="302" t="s">
        <v>2064</v>
      </c>
      <c r="D129" s="302"/>
      <c r="E129" s="302"/>
      <c r="F129" s="325" t="s">
        <v>2059</v>
      </c>
      <c r="G129" s="302"/>
      <c r="H129" s="302" t="s">
        <v>2065</v>
      </c>
      <c r="I129" s="302" t="s">
        <v>2055</v>
      </c>
      <c r="J129" s="302">
        <v>15</v>
      </c>
      <c r="K129" s="350"/>
    </row>
    <row r="130" s="1" customFormat="1" ht="15" customHeight="1">
      <c r="B130" s="347"/>
      <c r="C130" s="328" t="s">
        <v>2066</v>
      </c>
      <c r="D130" s="328"/>
      <c r="E130" s="328"/>
      <c r="F130" s="329" t="s">
        <v>2059</v>
      </c>
      <c r="G130" s="328"/>
      <c r="H130" s="328" t="s">
        <v>2067</v>
      </c>
      <c r="I130" s="328" t="s">
        <v>2055</v>
      </c>
      <c r="J130" s="328">
        <v>15</v>
      </c>
      <c r="K130" s="350"/>
    </row>
    <row r="131" s="1" customFormat="1" ht="15" customHeight="1">
      <c r="B131" s="347"/>
      <c r="C131" s="328" t="s">
        <v>2068</v>
      </c>
      <c r="D131" s="328"/>
      <c r="E131" s="328"/>
      <c r="F131" s="329" t="s">
        <v>2059</v>
      </c>
      <c r="G131" s="328"/>
      <c r="H131" s="328" t="s">
        <v>2069</v>
      </c>
      <c r="I131" s="328" t="s">
        <v>2055</v>
      </c>
      <c r="J131" s="328">
        <v>20</v>
      </c>
      <c r="K131" s="350"/>
    </row>
    <row r="132" s="1" customFormat="1" ht="15" customHeight="1">
      <c r="B132" s="347"/>
      <c r="C132" s="328" t="s">
        <v>2070</v>
      </c>
      <c r="D132" s="328"/>
      <c r="E132" s="328"/>
      <c r="F132" s="329" t="s">
        <v>2059</v>
      </c>
      <c r="G132" s="328"/>
      <c r="H132" s="328" t="s">
        <v>2071</v>
      </c>
      <c r="I132" s="328" t="s">
        <v>2055</v>
      </c>
      <c r="J132" s="328">
        <v>20</v>
      </c>
      <c r="K132" s="350"/>
    </row>
    <row r="133" s="1" customFormat="1" ht="15" customHeight="1">
      <c r="B133" s="347"/>
      <c r="C133" s="302" t="s">
        <v>2058</v>
      </c>
      <c r="D133" s="302"/>
      <c r="E133" s="302"/>
      <c r="F133" s="325" t="s">
        <v>2059</v>
      </c>
      <c r="G133" s="302"/>
      <c r="H133" s="302" t="s">
        <v>2093</v>
      </c>
      <c r="I133" s="302" t="s">
        <v>2055</v>
      </c>
      <c r="J133" s="302">
        <v>50</v>
      </c>
      <c r="K133" s="350"/>
    </row>
    <row r="134" s="1" customFormat="1" ht="15" customHeight="1">
      <c r="B134" s="347"/>
      <c r="C134" s="302" t="s">
        <v>2072</v>
      </c>
      <c r="D134" s="302"/>
      <c r="E134" s="302"/>
      <c r="F134" s="325" t="s">
        <v>2059</v>
      </c>
      <c r="G134" s="302"/>
      <c r="H134" s="302" t="s">
        <v>2093</v>
      </c>
      <c r="I134" s="302" t="s">
        <v>2055</v>
      </c>
      <c r="J134" s="302">
        <v>50</v>
      </c>
      <c r="K134" s="350"/>
    </row>
    <row r="135" s="1" customFormat="1" ht="15" customHeight="1">
      <c r="B135" s="347"/>
      <c r="C135" s="302" t="s">
        <v>2078</v>
      </c>
      <c r="D135" s="302"/>
      <c r="E135" s="302"/>
      <c r="F135" s="325" t="s">
        <v>2059</v>
      </c>
      <c r="G135" s="302"/>
      <c r="H135" s="302" t="s">
        <v>2093</v>
      </c>
      <c r="I135" s="302" t="s">
        <v>2055</v>
      </c>
      <c r="J135" s="302">
        <v>50</v>
      </c>
      <c r="K135" s="350"/>
    </row>
    <row r="136" s="1" customFormat="1" ht="15" customHeight="1">
      <c r="B136" s="347"/>
      <c r="C136" s="302" t="s">
        <v>2080</v>
      </c>
      <c r="D136" s="302"/>
      <c r="E136" s="302"/>
      <c r="F136" s="325" t="s">
        <v>2059</v>
      </c>
      <c r="G136" s="302"/>
      <c r="H136" s="302" t="s">
        <v>2093</v>
      </c>
      <c r="I136" s="302" t="s">
        <v>2055</v>
      </c>
      <c r="J136" s="302">
        <v>50</v>
      </c>
      <c r="K136" s="350"/>
    </row>
    <row r="137" s="1" customFormat="1" ht="15" customHeight="1">
      <c r="B137" s="347"/>
      <c r="C137" s="302" t="s">
        <v>2081</v>
      </c>
      <c r="D137" s="302"/>
      <c r="E137" s="302"/>
      <c r="F137" s="325" t="s">
        <v>2059</v>
      </c>
      <c r="G137" s="302"/>
      <c r="H137" s="302" t="s">
        <v>2106</v>
      </c>
      <c r="I137" s="302" t="s">
        <v>2055</v>
      </c>
      <c r="J137" s="302">
        <v>255</v>
      </c>
      <c r="K137" s="350"/>
    </row>
    <row r="138" s="1" customFormat="1" ht="15" customHeight="1">
      <c r="B138" s="347"/>
      <c r="C138" s="302" t="s">
        <v>2083</v>
      </c>
      <c r="D138" s="302"/>
      <c r="E138" s="302"/>
      <c r="F138" s="325" t="s">
        <v>2053</v>
      </c>
      <c r="G138" s="302"/>
      <c r="H138" s="302" t="s">
        <v>2107</v>
      </c>
      <c r="I138" s="302" t="s">
        <v>2085</v>
      </c>
      <c r="J138" s="302"/>
      <c r="K138" s="350"/>
    </row>
    <row r="139" s="1" customFormat="1" ht="15" customHeight="1">
      <c r="B139" s="347"/>
      <c r="C139" s="302" t="s">
        <v>2086</v>
      </c>
      <c r="D139" s="302"/>
      <c r="E139" s="302"/>
      <c r="F139" s="325" t="s">
        <v>2053</v>
      </c>
      <c r="G139" s="302"/>
      <c r="H139" s="302" t="s">
        <v>2108</v>
      </c>
      <c r="I139" s="302" t="s">
        <v>2088</v>
      </c>
      <c r="J139" s="302"/>
      <c r="K139" s="350"/>
    </row>
    <row r="140" s="1" customFormat="1" ht="15" customHeight="1">
      <c r="B140" s="347"/>
      <c r="C140" s="302" t="s">
        <v>2089</v>
      </c>
      <c r="D140" s="302"/>
      <c r="E140" s="302"/>
      <c r="F140" s="325" t="s">
        <v>2053</v>
      </c>
      <c r="G140" s="302"/>
      <c r="H140" s="302" t="s">
        <v>2089</v>
      </c>
      <c r="I140" s="302" t="s">
        <v>2088</v>
      </c>
      <c r="J140" s="302"/>
      <c r="K140" s="350"/>
    </row>
    <row r="141" s="1" customFormat="1" ht="15" customHeight="1">
      <c r="B141" s="347"/>
      <c r="C141" s="302" t="s">
        <v>44</v>
      </c>
      <c r="D141" s="302"/>
      <c r="E141" s="302"/>
      <c r="F141" s="325" t="s">
        <v>2053</v>
      </c>
      <c r="G141" s="302"/>
      <c r="H141" s="302" t="s">
        <v>2109</v>
      </c>
      <c r="I141" s="302" t="s">
        <v>2088</v>
      </c>
      <c r="J141" s="302"/>
      <c r="K141" s="350"/>
    </row>
    <row r="142" s="1" customFormat="1" ht="15" customHeight="1">
      <c r="B142" s="347"/>
      <c r="C142" s="302" t="s">
        <v>2110</v>
      </c>
      <c r="D142" s="302"/>
      <c r="E142" s="302"/>
      <c r="F142" s="325" t="s">
        <v>2053</v>
      </c>
      <c r="G142" s="302"/>
      <c r="H142" s="302" t="s">
        <v>2111</v>
      </c>
      <c r="I142" s="302" t="s">
        <v>2088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2112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2047</v>
      </c>
      <c r="D148" s="317"/>
      <c r="E148" s="317"/>
      <c r="F148" s="317" t="s">
        <v>2048</v>
      </c>
      <c r="G148" s="318"/>
      <c r="H148" s="317" t="s">
        <v>60</v>
      </c>
      <c r="I148" s="317" t="s">
        <v>63</v>
      </c>
      <c r="J148" s="317" t="s">
        <v>2049</v>
      </c>
      <c r="K148" s="316"/>
    </row>
    <row r="149" s="1" customFormat="1" ht="17.25" customHeight="1">
      <c r="B149" s="314"/>
      <c r="C149" s="319" t="s">
        <v>2050</v>
      </c>
      <c r="D149" s="319"/>
      <c r="E149" s="319"/>
      <c r="F149" s="320" t="s">
        <v>2051</v>
      </c>
      <c r="G149" s="321"/>
      <c r="H149" s="319"/>
      <c r="I149" s="319"/>
      <c r="J149" s="319" t="s">
        <v>2052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2056</v>
      </c>
      <c r="D151" s="302"/>
      <c r="E151" s="302"/>
      <c r="F151" s="355" t="s">
        <v>2053</v>
      </c>
      <c r="G151" s="302"/>
      <c r="H151" s="354" t="s">
        <v>2093</v>
      </c>
      <c r="I151" s="354" t="s">
        <v>2055</v>
      </c>
      <c r="J151" s="354">
        <v>120</v>
      </c>
      <c r="K151" s="350"/>
    </row>
    <row r="152" s="1" customFormat="1" ht="15" customHeight="1">
      <c r="B152" s="327"/>
      <c r="C152" s="354" t="s">
        <v>2102</v>
      </c>
      <c r="D152" s="302"/>
      <c r="E152" s="302"/>
      <c r="F152" s="355" t="s">
        <v>2053</v>
      </c>
      <c r="G152" s="302"/>
      <c r="H152" s="354" t="s">
        <v>2113</v>
      </c>
      <c r="I152" s="354" t="s">
        <v>2055</v>
      </c>
      <c r="J152" s="354" t="s">
        <v>2104</v>
      </c>
      <c r="K152" s="350"/>
    </row>
    <row r="153" s="1" customFormat="1" ht="15" customHeight="1">
      <c r="B153" s="327"/>
      <c r="C153" s="354" t="s">
        <v>2001</v>
      </c>
      <c r="D153" s="302"/>
      <c r="E153" s="302"/>
      <c r="F153" s="355" t="s">
        <v>2053</v>
      </c>
      <c r="G153" s="302"/>
      <c r="H153" s="354" t="s">
        <v>2114</v>
      </c>
      <c r="I153" s="354" t="s">
        <v>2055</v>
      </c>
      <c r="J153" s="354" t="s">
        <v>2104</v>
      </c>
      <c r="K153" s="350"/>
    </row>
    <row r="154" s="1" customFormat="1" ht="15" customHeight="1">
      <c r="B154" s="327"/>
      <c r="C154" s="354" t="s">
        <v>2058</v>
      </c>
      <c r="D154" s="302"/>
      <c r="E154" s="302"/>
      <c r="F154" s="355" t="s">
        <v>2059</v>
      </c>
      <c r="G154" s="302"/>
      <c r="H154" s="354" t="s">
        <v>2093</v>
      </c>
      <c r="I154" s="354" t="s">
        <v>2055</v>
      </c>
      <c r="J154" s="354">
        <v>50</v>
      </c>
      <c r="K154" s="350"/>
    </row>
    <row r="155" s="1" customFormat="1" ht="15" customHeight="1">
      <c r="B155" s="327"/>
      <c r="C155" s="354" t="s">
        <v>2061</v>
      </c>
      <c r="D155" s="302"/>
      <c r="E155" s="302"/>
      <c r="F155" s="355" t="s">
        <v>2053</v>
      </c>
      <c r="G155" s="302"/>
      <c r="H155" s="354" t="s">
        <v>2093</v>
      </c>
      <c r="I155" s="354" t="s">
        <v>2063</v>
      </c>
      <c r="J155" s="354"/>
      <c r="K155" s="350"/>
    </row>
    <row r="156" s="1" customFormat="1" ht="15" customHeight="1">
      <c r="B156" s="327"/>
      <c r="C156" s="354" t="s">
        <v>2072</v>
      </c>
      <c r="D156" s="302"/>
      <c r="E156" s="302"/>
      <c r="F156" s="355" t="s">
        <v>2059</v>
      </c>
      <c r="G156" s="302"/>
      <c r="H156" s="354" t="s">
        <v>2093</v>
      </c>
      <c r="I156" s="354" t="s">
        <v>2055</v>
      </c>
      <c r="J156" s="354">
        <v>50</v>
      </c>
      <c r="K156" s="350"/>
    </row>
    <row r="157" s="1" customFormat="1" ht="15" customHeight="1">
      <c r="B157" s="327"/>
      <c r="C157" s="354" t="s">
        <v>2080</v>
      </c>
      <c r="D157" s="302"/>
      <c r="E157" s="302"/>
      <c r="F157" s="355" t="s">
        <v>2059</v>
      </c>
      <c r="G157" s="302"/>
      <c r="H157" s="354" t="s">
        <v>2093</v>
      </c>
      <c r="I157" s="354" t="s">
        <v>2055</v>
      </c>
      <c r="J157" s="354">
        <v>50</v>
      </c>
      <c r="K157" s="350"/>
    </row>
    <row r="158" s="1" customFormat="1" ht="15" customHeight="1">
      <c r="B158" s="327"/>
      <c r="C158" s="354" t="s">
        <v>2078</v>
      </c>
      <c r="D158" s="302"/>
      <c r="E158" s="302"/>
      <c r="F158" s="355" t="s">
        <v>2059</v>
      </c>
      <c r="G158" s="302"/>
      <c r="H158" s="354" t="s">
        <v>2093</v>
      </c>
      <c r="I158" s="354" t="s">
        <v>2055</v>
      </c>
      <c r="J158" s="354">
        <v>50</v>
      </c>
      <c r="K158" s="350"/>
    </row>
    <row r="159" s="1" customFormat="1" ht="15" customHeight="1">
      <c r="B159" s="327"/>
      <c r="C159" s="354" t="s">
        <v>117</v>
      </c>
      <c r="D159" s="302"/>
      <c r="E159" s="302"/>
      <c r="F159" s="355" t="s">
        <v>2053</v>
      </c>
      <c r="G159" s="302"/>
      <c r="H159" s="354" t="s">
        <v>2115</v>
      </c>
      <c r="I159" s="354" t="s">
        <v>2055</v>
      </c>
      <c r="J159" s="354" t="s">
        <v>2116</v>
      </c>
      <c r="K159" s="350"/>
    </row>
    <row r="160" s="1" customFormat="1" ht="15" customHeight="1">
      <c r="B160" s="327"/>
      <c r="C160" s="354" t="s">
        <v>2117</v>
      </c>
      <c r="D160" s="302"/>
      <c r="E160" s="302"/>
      <c r="F160" s="355" t="s">
        <v>2053</v>
      </c>
      <c r="G160" s="302"/>
      <c r="H160" s="354" t="s">
        <v>2118</v>
      </c>
      <c r="I160" s="354" t="s">
        <v>2088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2119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2047</v>
      </c>
      <c r="D166" s="317"/>
      <c r="E166" s="317"/>
      <c r="F166" s="317" t="s">
        <v>2048</v>
      </c>
      <c r="G166" s="359"/>
      <c r="H166" s="360" t="s">
        <v>60</v>
      </c>
      <c r="I166" s="360" t="s">
        <v>63</v>
      </c>
      <c r="J166" s="317" t="s">
        <v>2049</v>
      </c>
      <c r="K166" s="294"/>
    </row>
    <row r="167" s="1" customFormat="1" ht="17.25" customHeight="1">
      <c r="B167" s="295"/>
      <c r="C167" s="319" t="s">
        <v>2050</v>
      </c>
      <c r="D167" s="319"/>
      <c r="E167" s="319"/>
      <c r="F167" s="320" t="s">
        <v>2051</v>
      </c>
      <c r="G167" s="361"/>
      <c r="H167" s="362"/>
      <c r="I167" s="362"/>
      <c r="J167" s="319" t="s">
        <v>2052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2056</v>
      </c>
      <c r="D169" s="302"/>
      <c r="E169" s="302"/>
      <c r="F169" s="325" t="s">
        <v>2053</v>
      </c>
      <c r="G169" s="302"/>
      <c r="H169" s="302" t="s">
        <v>2093</v>
      </c>
      <c r="I169" s="302" t="s">
        <v>2055</v>
      </c>
      <c r="J169" s="302">
        <v>120</v>
      </c>
      <c r="K169" s="350"/>
    </row>
    <row r="170" s="1" customFormat="1" ht="15" customHeight="1">
      <c r="B170" s="327"/>
      <c r="C170" s="302" t="s">
        <v>2102</v>
      </c>
      <c r="D170" s="302"/>
      <c r="E170" s="302"/>
      <c r="F170" s="325" t="s">
        <v>2053</v>
      </c>
      <c r="G170" s="302"/>
      <c r="H170" s="302" t="s">
        <v>2103</v>
      </c>
      <c r="I170" s="302" t="s">
        <v>2055</v>
      </c>
      <c r="J170" s="302" t="s">
        <v>2104</v>
      </c>
      <c r="K170" s="350"/>
    </row>
    <row r="171" s="1" customFormat="1" ht="15" customHeight="1">
      <c r="B171" s="327"/>
      <c r="C171" s="302" t="s">
        <v>2001</v>
      </c>
      <c r="D171" s="302"/>
      <c r="E171" s="302"/>
      <c r="F171" s="325" t="s">
        <v>2053</v>
      </c>
      <c r="G171" s="302"/>
      <c r="H171" s="302" t="s">
        <v>2120</v>
      </c>
      <c r="I171" s="302" t="s">
        <v>2055</v>
      </c>
      <c r="J171" s="302" t="s">
        <v>2104</v>
      </c>
      <c r="K171" s="350"/>
    </row>
    <row r="172" s="1" customFormat="1" ht="15" customHeight="1">
      <c r="B172" s="327"/>
      <c r="C172" s="302" t="s">
        <v>2058</v>
      </c>
      <c r="D172" s="302"/>
      <c r="E172" s="302"/>
      <c r="F172" s="325" t="s">
        <v>2059</v>
      </c>
      <c r="G172" s="302"/>
      <c r="H172" s="302" t="s">
        <v>2120</v>
      </c>
      <c r="I172" s="302" t="s">
        <v>2055</v>
      </c>
      <c r="J172" s="302">
        <v>50</v>
      </c>
      <c r="K172" s="350"/>
    </row>
    <row r="173" s="1" customFormat="1" ht="15" customHeight="1">
      <c r="B173" s="327"/>
      <c r="C173" s="302" t="s">
        <v>2061</v>
      </c>
      <c r="D173" s="302"/>
      <c r="E173" s="302"/>
      <c r="F173" s="325" t="s">
        <v>2053</v>
      </c>
      <c r="G173" s="302"/>
      <c r="H173" s="302" t="s">
        <v>2120</v>
      </c>
      <c r="I173" s="302" t="s">
        <v>2063</v>
      </c>
      <c r="J173" s="302"/>
      <c r="K173" s="350"/>
    </row>
    <row r="174" s="1" customFormat="1" ht="15" customHeight="1">
      <c r="B174" s="327"/>
      <c r="C174" s="302" t="s">
        <v>2072</v>
      </c>
      <c r="D174" s="302"/>
      <c r="E174" s="302"/>
      <c r="F174" s="325" t="s">
        <v>2059</v>
      </c>
      <c r="G174" s="302"/>
      <c r="H174" s="302" t="s">
        <v>2120</v>
      </c>
      <c r="I174" s="302" t="s">
        <v>2055</v>
      </c>
      <c r="J174" s="302">
        <v>50</v>
      </c>
      <c r="K174" s="350"/>
    </row>
    <row r="175" s="1" customFormat="1" ht="15" customHeight="1">
      <c r="B175" s="327"/>
      <c r="C175" s="302" t="s">
        <v>2080</v>
      </c>
      <c r="D175" s="302"/>
      <c r="E175" s="302"/>
      <c r="F175" s="325" t="s">
        <v>2059</v>
      </c>
      <c r="G175" s="302"/>
      <c r="H175" s="302" t="s">
        <v>2120</v>
      </c>
      <c r="I175" s="302" t="s">
        <v>2055</v>
      </c>
      <c r="J175" s="302">
        <v>50</v>
      </c>
      <c r="K175" s="350"/>
    </row>
    <row r="176" s="1" customFormat="1" ht="15" customHeight="1">
      <c r="B176" s="327"/>
      <c r="C176" s="302" t="s">
        <v>2078</v>
      </c>
      <c r="D176" s="302"/>
      <c r="E176" s="302"/>
      <c r="F176" s="325" t="s">
        <v>2059</v>
      </c>
      <c r="G176" s="302"/>
      <c r="H176" s="302" t="s">
        <v>2120</v>
      </c>
      <c r="I176" s="302" t="s">
        <v>2055</v>
      </c>
      <c r="J176" s="302">
        <v>50</v>
      </c>
      <c r="K176" s="350"/>
    </row>
    <row r="177" s="1" customFormat="1" ht="15" customHeight="1">
      <c r="B177" s="327"/>
      <c r="C177" s="302" t="s">
        <v>139</v>
      </c>
      <c r="D177" s="302"/>
      <c r="E177" s="302"/>
      <c r="F177" s="325" t="s">
        <v>2053</v>
      </c>
      <c r="G177" s="302"/>
      <c r="H177" s="302" t="s">
        <v>2121</v>
      </c>
      <c r="I177" s="302" t="s">
        <v>2122</v>
      </c>
      <c r="J177" s="302"/>
      <c r="K177" s="350"/>
    </row>
    <row r="178" s="1" customFormat="1" ht="15" customHeight="1">
      <c r="B178" s="327"/>
      <c r="C178" s="302" t="s">
        <v>63</v>
      </c>
      <c r="D178" s="302"/>
      <c r="E178" s="302"/>
      <c r="F178" s="325" t="s">
        <v>2053</v>
      </c>
      <c r="G178" s="302"/>
      <c r="H178" s="302" t="s">
        <v>2123</v>
      </c>
      <c r="I178" s="302" t="s">
        <v>2124</v>
      </c>
      <c r="J178" s="302">
        <v>1</v>
      </c>
      <c r="K178" s="350"/>
    </row>
    <row r="179" s="1" customFormat="1" ht="15" customHeight="1">
      <c r="B179" s="327"/>
      <c r="C179" s="302" t="s">
        <v>59</v>
      </c>
      <c r="D179" s="302"/>
      <c r="E179" s="302"/>
      <c r="F179" s="325" t="s">
        <v>2053</v>
      </c>
      <c r="G179" s="302"/>
      <c r="H179" s="302" t="s">
        <v>2125</v>
      </c>
      <c r="I179" s="302" t="s">
        <v>2055</v>
      </c>
      <c r="J179" s="302">
        <v>20</v>
      </c>
      <c r="K179" s="350"/>
    </row>
    <row r="180" s="1" customFormat="1" ht="15" customHeight="1">
      <c r="B180" s="327"/>
      <c r="C180" s="302" t="s">
        <v>60</v>
      </c>
      <c r="D180" s="302"/>
      <c r="E180" s="302"/>
      <c r="F180" s="325" t="s">
        <v>2053</v>
      </c>
      <c r="G180" s="302"/>
      <c r="H180" s="302" t="s">
        <v>2126</v>
      </c>
      <c r="I180" s="302" t="s">
        <v>2055</v>
      </c>
      <c r="J180" s="302">
        <v>255</v>
      </c>
      <c r="K180" s="350"/>
    </row>
    <row r="181" s="1" customFormat="1" ht="15" customHeight="1">
      <c r="B181" s="327"/>
      <c r="C181" s="302" t="s">
        <v>140</v>
      </c>
      <c r="D181" s="302"/>
      <c r="E181" s="302"/>
      <c r="F181" s="325" t="s">
        <v>2053</v>
      </c>
      <c r="G181" s="302"/>
      <c r="H181" s="302" t="s">
        <v>2017</v>
      </c>
      <c r="I181" s="302" t="s">
        <v>2055</v>
      </c>
      <c r="J181" s="302">
        <v>10</v>
      </c>
      <c r="K181" s="350"/>
    </row>
    <row r="182" s="1" customFormat="1" ht="15" customHeight="1">
      <c r="B182" s="327"/>
      <c r="C182" s="302" t="s">
        <v>141</v>
      </c>
      <c r="D182" s="302"/>
      <c r="E182" s="302"/>
      <c r="F182" s="325" t="s">
        <v>2053</v>
      </c>
      <c r="G182" s="302"/>
      <c r="H182" s="302" t="s">
        <v>2127</v>
      </c>
      <c r="I182" s="302" t="s">
        <v>2088</v>
      </c>
      <c r="J182" s="302"/>
      <c r="K182" s="350"/>
    </row>
    <row r="183" s="1" customFormat="1" ht="15" customHeight="1">
      <c r="B183" s="327"/>
      <c r="C183" s="302" t="s">
        <v>2128</v>
      </c>
      <c r="D183" s="302"/>
      <c r="E183" s="302"/>
      <c r="F183" s="325" t="s">
        <v>2053</v>
      </c>
      <c r="G183" s="302"/>
      <c r="H183" s="302" t="s">
        <v>2129</v>
      </c>
      <c r="I183" s="302" t="s">
        <v>2088</v>
      </c>
      <c r="J183" s="302"/>
      <c r="K183" s="350"/>
    </row>
    <row r="184" s="1" customFormat="1" ht="15" customHeight="1">
      <c r="B184" s="327"/>
      <c r="C184" s="302" t="s">
        <v>2117</v>
      </c>
      <c r="D184" s="302"/>
      <c r="E184" s="302"/>
      <c r="F184" s="325" t="s">
        <v>2053</v>
      </c>
      <c r="G184" s="302"/>
      <c r="H184" s="302" t="s">
        <v>2130</v>
      </c>
      <c r="I184" s="302" t="s">
        <v>2088</v>
      </c>
      <c r="J184" s="302"/>
      <c r="K184" s="350"/>
    </row>
    <row r="185" s="1" customFormat="1" ht="15" customHeight="1">
      <c r="B185" s="327"/>
      <c r="C185" s="302" t="s">
        <v>143</v>
      </c>
      <c r="D185" s="302"/>
      <c r="E185" s="302"/>
      <c r="F185" s="325" t="s">
        <v>2059</v>
      </c>
      <c r="G185" s="302"/>
      <c r="H185" s="302" t="s">
        <v>2131</v>
      </c>
      <c r="I185" s="302" t="s">
        <v>2055</v>
      </c>
      <c r="J185" s="302">
        <v>50</v>
      </c>
      <c r="K185" s="350"/>
    </row>
    <row r="186" s="1" customFormat="1" ht="15" customHeight="1">
      <c r="B186" s="327"/>
      <c r="C186" s="302" t="s">
        <v>2132</v>
      </c>
      <c r="D186" s="302"/>
      <c r="E186" s="302"/>
      <c r="F186" s="325" t="s">
        <v>2059</v>
      </c>
      <c r="G186" s="302"/>
      <c r="H186" s="302" t="s">
        <v>2133</v>
      </c>
      <c r="I186" s="302" t="s">
        <v>2134</v>
      </c>
      <c r="J186" s="302"/>
      <c r="K186" s="350"/>
    </row>
    <row r="187" s="1" customFormat="1" ht="15" customHeight="1">
      <c r="B187" s="327"/>
      <c r="C187" s="302" t="s">
        <v>2135</v>
      </c>
      <c r="D187" s="302"/>
      <c r="E187" s="302"/>
      <c r="F187" s="325" t="s">
        <v>2059</v>
      </c>
      <c r="G187" s="302"/>
      <c r="H187" s="302" t="s">
        <v>2136</v>
      </c>
      <c r="I187" s="302" t="s">
        <v>2134</v>
      </c>
      <c r="J187" s="302"/>
      <c r="K187" s="350"/>
    </row>
    <row r="188" s="1" customFormat="1" ht="15" customHeight="1">
      <c r="B188" s="327"/>
      <c r="C188" s="302" t="s">
        <v>2137</v>
      </c>
      <c r="D188" s="302"/>
      <c r="E188" s="302"/>
      <c r="F188" s="325" t="s">
        <v>2059</v>
      </c>
      <c r="G188" s="302"/>
      <c r="H188" s="302" t="s">
        <v>2138</v>
      </c>
      <c r="I188" s="302" t="s">
        <v>2134</v>
      </c>
      <c r="J188" s="302"/>
      <c r="K188" s="350"/>
    </row>
    <row r="189" s="1" customFormat="1" ht="15" customHeight="1">
      <c r="B189" s="327"/>
      <c r="C189" s="363" t="s">
        <v>2139</v>
      </c>
      <c r="D189" s="302"/>
      <c r="E189" s="302"/>
      <c r="F189" s="325" t="s">
        <v>2059</v>
      </c>
      <c r="G189" s="302"/>
      <c r="H189" s="302" t="s">
        <v>2140</v>
      </c>
      <c r="I189" s="302" t="s">
        <v>2141</v>
      </c>
      <c r="J189" s="364" t="s">
        <v>2142</v>
      </c>
      <c r="K189" s="350"/>
    </row>
    <row r="190" s="18" customFormat="1" ht="15" customHeight="1">
      <c r="B190" s="365"/>
      <c r="C190" s="366" t="s">
        <v>2143</v>
      </c>
      <c r="D190" s="367"/>
      <c r="E190" s="367"/>
      <c r="F190" s="368" t="s">
        <v>2059</v>
      </c>
      <c r="G190" s="367"/>
      <c r="H190" s="367" t="s">
        <v>2144</v>
      </c>
      <c r="I190" s="367" t="s">
        <v>2141</v>
      </c>
      <c r="J190" s="369" t="s">
        <v>2142</v>
      </c>
      <c r="K190" s="370"/>
    </row>
    <row r="191" s="1" customFormat="1" ht="15" customHeight="1">
      <c r="B191" s="327"/>
      <c r="C191" s="363" t="s">
        <v>48</v>
      </c>
      <c r="D191" s="302"/>
      <c r="E191" s="302"/>
      <c r="F191" s="325" t="s">
        <v>2053</v>
      </c>
      <c r="G191" s="302"/>
      <c r="H191" s="299" t="s">
        <v>2145</v>
      </c>
      <c r="I191" s="302" t="s">
        <v>2146</v>
      </c>
      <c r="J191" s="302"/>
      <c r="K191" s="350"/>
    </row>
    <row r="192" s="1" customFormat="1" ht="15" customHeight="1">
      <c r="B192" s="327"/>
      <c r="C192" s="363" t="s">
        <v>2147</v>
      </c>
      <c r="D192" s="302"/>
      <c r="E192" s="302"/>
      <c r="F192" s="325" t="s">
        <v>2053</v>
      </c>
      <c r="G192" s="302"/>
      <c r="H192" s="302" t="s">
        <v>2148</v>
      </c>
      <c r="I192" s="302" t="s">
        <v>2088</v>
      </c>
      <c r="J192" s="302"/>
      <c r="K192" s="350"/>
    </row>
    <row r="193" s="1" customFormat="1" ht="15" customHeight="1">
      <c r="B193" s="327"/>
      <c r="C193" s="363" t="s">
        <v>2149</v>
      </c>
      <c r="D193" s="302"/>
      <c r="E193" s="302"/>
      <c r="F193" s="325" t="s">
        <v>2053</v>
      </c>
      <c r="G193" s="302"/>
      <c r="H193" s="302" t="s">
        <v>2150</v>
      </c>
      <c r="I193" s="302" t="s">
        <v>2088</v>
      </c>
      <c r="J193" s="302"/>
      <c r="K193" s="350"/>
    </row>
    <row r="194" s="1" customFormat="1" ht="15" customHeight="1">
      <c r="B194" s="327"/>
      <c r="C194" s="363" t="s">
        <v>2151</v>
      </c>
      <c r="D194" s="302"/>
      <c r="E194" s="302"/>
      <c r="F194" s="325" t="s">
        <v>2059</v>
      </c>
      <c r="G194" s="302"/>
      <c r="H194" s="302" t="s">
        <v>2152</v>
      </c>
      <c r="I194" s="302" t="s">
        <v>2088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2153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2154</v>
      </c>
      <c r="D201" s="372"/>
      <c r="E201" s="372"/>
      <c r="F201" s="372" t="s">
        <v>2155</v>
      </c>
      <c r="G201" s="373"/>
      <c r="H201" s="372" t="s">
        <v>2156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2146</v>
      </c>
      <c r="D203" s="302"/>
      <c r="E203" s="302"/>
      <c r="F203" s="325" t="s">
        <v>49</v>
      </c>
      <c r="G203" s="302"/>
      <c r="H203" s="302" t="s">
        <v>2157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50</v>
      </c>
      <c r="G204" s="302"/>
      <c r="H204" s="302" t="s">
        <v>2158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53</v>
      </c>
      <c r="G205" s="302"/>
      <c r="H205" s="302" t="s">
        <v>2159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51</v>
      </c>
      <c r="G206" s="302"/>
      <c r="H206" s="302" t="s">
        <v>2160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52</v>
      </c>
      <c r="G207" s="302"/>
      <c r="H207" s="302" t="s">
        <v>2161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2100</v>
      </c>
      <c r="D209" s="302"/>
      <c r="E209" s="302"/>
      <c r="F209" s="325" t="s">
        <v>85</v>
      </c>
      <c r="G209" s="302"/>
      <c r="H209" s="302" t="s">
        <v>2162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1997</v>
      </c>
      <c r="G210" s="302"/>
      <c r="H210" s="302" t="s">
        <v>1998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1995</v>
      </c>
      <c r="G211" s="302"/>
      <c r="H211" s="302" t="s">
        <v>2163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1999</v>
      </c>
      <c r="G212" s="363"/>
      <c r="H212" s="354" t="s">
        <v>2000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1816</v>
      </c>
      <c r="G213" s="363"/>
      <c r="H213" s="354" t="s">
        <v>2164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2124</v>
      </c>
      <c r="D215" s="302"/>
      <c r="E215" s="302"/>
      <c r="F215" s="325">
        <v>1</v>
      </c>
      <c r="G215" s="363"/>
      <c r="H215" s="354" t="s">
        <v>2165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2166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2167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2168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115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ROUND(J97,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ROUND((SUM(BE97:BE681)),  2)</f>
        <v>0</v>
      </c>
      <c r="G33" s="42"/>
      <c r="H33" s="42"/>
      <c r="I33" s="152">
        <v>0.20999999999999999</v>
      </c>
      <c r="J33" s="151">
        <f>ROUND(((SUM(BE97:BE681))*I33),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ROUND((SUM(BF97:BF681)),  2)</f>
        <v>0</v>
      </c>
      <c r="G34" s="42"/>
      <c r="H34" s="42"/>
      <c r="I34" s="152">
        <v>0.14999999999999999</v>
      </c>
      <c r="J34" s="151">
        <f>ROUND(((SUM(BF97:BF681))*I34),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ROUND((SUM(BG97:BG681)),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ROUND((SUM(BH97:BH681)),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ROUND((SUM(BI97:BI681)),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 xml:space="preserve">01-D.1.1-ARS - Architektonické a stavební  řešení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J97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J123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J159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J193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125</v>
      </c>
      <c r="E65" s="178"/>
      <c r="F65" s="178"/>
      <c r="G65" s="178"/>
      <c r="H65" s="178"/>
      <c r="I65" s="178"/>
      <c r="J65" s="179">
        <f>J209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126</v>
      </c>
      <c r="E66" s="178"/>
      <c r="F66" s="178"/>
      <c r="G66" s="178"/>
      <c r="H66" s="178"/>
      <c r="I66" s="178"/>
      <c r="J66" s="179">
        <f>J260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127</v>
      </c>
      <c r="E67" s="178"/>
      <c r="F67" s="178"/>
      <c r="G67" s="178"/>
      <c r="H67" s="178"/>
      <c r="I67" s="178"/>
      <c r="J67" s="179">
        <f>J357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128</v>
      </c>
      <c r="E68" s="178"/>
      <c r="F68" s="178"/>
      <c r="G68" s="178"/>
      <c r="H68" s="178"/>
      <c r="I68" s="178"/>
      <c r="J68" s="179">
        <f>J367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129</v>
      </c>
      <c r="E69" s="172"/>
      <c r="F69" s="172"/>
      <c r="G69" s="172"/>
      <c r="H69" s="172"/>
      <c r="I69" s="172"/>
      <c r="J69" s="173">
        <f>J370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130</v>
      </c>
      <c r="E70" s="178"/>
      <c r="F70" s="178"/>
      <c r="G70" s="178"/>
      <c r="H70" s="178"/>
      <c r="I70" s="178"/>
      <c r="J70" s="179">
        <f>J371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131</v>
      </c>
      <c r="E71" s="178"/>
      <c r="F71" s="178"/>
      <c r="G71" s="178"/>
      <c r="H71" s="178"/>
      <c r="I71" s="178"/>
      <c r="J71" s="179">
        <f>J413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132</v>
      </c>
      <c r="E72" s="178"/>
      <c r="F72" s="178"/>
      <c r="G72" s="178"/>
      <c r="H72" s="178"/>
      <c r="I72" s="178"/>
      <c r="J72" s="179">
        <f>J444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133</v>
      </c>
      <c r="E73" s="178"/>
      <c r="F73" s="178"/>
      <c r="G73" s="178"/>
      <c r="H73" s="178"/>
      <c r="I73" s="178"/>
      <c r="J73" s="179">
        <f>J468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134</v>
      </c>
      <c r="E74" s="178"/>
      <c r="F74" s="178"/>
      <c r="G74" s="178"/>
      <c r="H74" s="178"/>
      <c r="I74" s="178"/>
      <c r="J74" s="179">
        <f>J524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135</v>
      </c>
      <c r="E75" s="178"/>
      <c r="F75" s="178"/>
      <c r="G75" s="178"/>
      <c r="H75" s="178"/>
      <c r="I75" s="178"/>
      <c r="J75" s="179">
        <f>J613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136</v>
      </c>
      <c r="E76" s="178"/>
      <c r="F76" s="178"/>
      <c r="G76" s="178"/>
      <c r="H76" s="178"/>
      <c r="I76" s="178"/>
      <c r="J76" s="179">
        <f>J652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137</v>
      </c>
      <c r="E77" s="178"/>
      <c r="F77" s="178"/>
      <c r="G77" s="178"/>
      <c r="H77" s="178"/>
      <c r="I77" s="178"/>
      <c r="J77" s="179">
        <f>J667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3" s="2" customFormat="1" ht="6.96" customHeight="1">
      <c r="A83" s="42"/>
      <c r="B83" s="65"/>
      <c r="C83" s="66"/>
      <c r="D83" s="66"/>
      <c r="E83" s="66"/>
      <c r="F83" s="66"/>
      <c r="G83" s="66"/>
      <c r="H83" s="66"/>
      <c r="I83" s="66"/>
      <c r="J83" s="66"/>
      <c r="K83" s="66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24.96" customHeight="1">
      <c r="A84" s="42"/>
      <c r="B84" s="43"/>
      <c r="C84" s="26" t="s">
        <v>138</v>
      </c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2" customHeight="1">
      <c r="A86" s="42"/>
      <c r="B86" s="43"/>
      <c r="C86" s="35" t="s">
        <v>16</v>
      </c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6.5" customHeight="1">
      <c r="A87" s="42"/>
      <c r="B87" s="43"/>
      <c r="C87" s="44"/>
      <c r="D87" s="44"/>
      <c r="E87" s="164" t="str">
        <f>E7</f>
        <v>Revitalizace areálu Sokolovského zámku-Stavební úpravy SV a části SZ křídla (soc.zařízení ITIKA)</v>
      </c>
      <c r="F87" s="35"/>
      <c r="G87" s="35"/>
      <c r="H87" s="35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5" t="s">
        <v>114</v>
      </c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6.5" customHeight="1">
      <c r="A89" s="42"/>
      <c r="B89" s="43"/>
      <c r="C89" s="44"/>
      <c r="D89" s="44"/>
      <c r="E89" s="73" t="str">
        <f>E9</f>
        <v xml:space="preserve">01-D.1.1-ARS - Architektonické a stavební  řešení</v>
      </c>
      <c r="F89" s="44"/>
      <c r="G89" s="44"/>
      <c r="H89" s="44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6.96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22</v>
      </c>
      <c r="D91" s="44"/>
      <c r="E91" s="44"/>
      <c r="F91" s="30" t="str">
        <f>F12</f>
        <v>Sokolov</v>
      </c>
      <c r="G91" s="44"/>
      <c r="H91" s="44"/>
      <c r="I91" s="35" t="s">
        <v>24</v>
      </c>
      <c r="J91" s="76" t="str">
        <f>IF(J12="","",J12)</f>
        <v>10. 6. 2024</v>
      </c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6.96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25.65" customHeight="1">
      <c r="A93" s="42"/>
      <c r="B93" s="43"/>
      <c r="C93" s="35" t="s">
        <v>30</v>
      </c>
      <c r="D93" s="44"/>
      <c r="E93" s="44"/>
      <c r="F93" s="30" t="str">
        <f>E15</f>
        <v>Muzeum Sokolov p.o.</v>
      </c>
      <c r="G93" s="44"/>
      <c r="H93" s="44"/>
      <c r="I93" s="35" t="s">
        <v>37</v>
      </c>
      <c r="J93" s="40" t="str">
        <f>E21</f>
        <v>JURICA a.s. - Ateliér Sokolov</v>
      </c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5.15" customHeight="1">
      <c r="A94" s="42"/>
      <c r="B94" s="43"/>
      <c r="C94" s="35" t="s">
        <v>35</v>
      </c>
      <c r="D94" s="44"/>
      <c r="E94" s="44"/>
      <c r="F94" s="30" t="str">
        <f>IF(E18="","",E18)</f>
        <v>Vyplň údaj</v>
      </c>
      <c r="G94" s="44"/>
      <c r="H94" s="44"/>
      <c r="I94" s="35" t="s">
        <v>40</v>
      </c>
      <c r="J94" s="40" t="str">
        <f>E24</f>
        <v>Eva Marková</v>
      </c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10.32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11" customFormat="1" ht="29.28" customHeight="1">
      <c r="A96" s="181"/>
      <c r="B96" s="182"/>
      <c r="C96" s="183" t="s">
        <v>139</v>
      </c>
      <c r="D96" s="184" t="s">
        <v>63</v>
      </c>
      <c r="E96" s="184" t="s">
        <v>59</v>
      </c>
      <c r="F96" s="184" t="s">
        <v>60</v>
      </c>
      <c r="G96" s="184" t="s">
        <v>140</v>
      </c>
      <c r="H96" s="184" t="s">
        <v>141</v>
      </c>
      <c r="I96" s="184" t="s">
        <v>142</v>
      </c>
      <c r="J96" s="184" t="s">
        <v>118</v>
      </c>
      <c r="K96" s="185" t="s">
        <v>143</v>
      </c>
      <c r="L96" s="186"/>
      <c r="M96" s="96" t="s">
        <v>32</v>
      </c>
      <c r="N96" s="97" t="s">
        <v>48</v>
      </c>
      <c r="O96" s="97" t="s">
        <v>144</v>
      </c>
      <c r="P96" s="97" t="s">
        <v>145</v>
      </c>
      <c r="Q96" s="97" t="s">
        <v>146</v>
      </c>
      <c r="R96" s="97" t="s">
        <v>147</v>
      </c>
      <c r="S96" s="97" t="s">
        <v>148</v>
      </c>
      <c r="T96" s="98" t="s">
        <v>149</v>
      </c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</row>
    <row r="97" s="2" customFormat="1" ht="22.8" customHeight="1">
      <c r="A97" s="42"/>
      <c r="B97" s="43"/>
      <c r="C97" s="103" t="s">
        <v>150</v>
      </c>
      <c r="D97" s="44"/>
      <c r="E97" s="44"/>
      <c r="F97" s="44"/>
      <c r="G97" s="44"/>
      <c r="H97" s="44"/>
      <c r="I97" s="44"/>
      <c r="J97" s="187">
        <f>BK97</f>
        <v>0</v>
      </c>
      <c r="K97" s="44"/>
      <c r="L97" s="48"/>
      <c r="M97" s="99"/>
      <c r="N97" s="188"/>
      <c r="O97" s="100"/>
      <c r="P97" s="189">
        <f>P98+P370</f>
        <v>0</v>
      </c>
      <c r="Q97" s="100"/>
      <c r="R97" s="189">
        <f>R98+R370</f>
        <v>51.394353679999995</v>
      </c>
      <c r="S97" s="100"/>
      <c r="T97" s="190">
        <f>T98+T370</f>
        <v>56.174335939999999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77</v>
      </c>
      <c r="AU97" s="20" t="s">
        <v>119</v>
      </c>
      <c r="BK97" s="191">
        <f>BK98+BK370</f>
        <v>0</v>
      </c>
    </row>
    <row r="98" s="12" customFormat="1" ht="25.92" customHeight="1">
      <c r="A98" s="12"/>
      <c r="B98" s="192"/>
      <c r="C98" s="193"/>
      <c r="D98" s="194" t="s">
        <v>77</v>
      </c>
      <c r="E98" s="195" t="s">
        <v>151</v>
      </c>
      <c r="F98" s="195" t="s">
        <v>152</v>
      </c>
      <c r="G98" s="193"/>
      <c r="H98" s="193"/>
      <c r="I98" s="196"/>
      <c r="J98" s="197">
        <f>BK98</f>
        <v>0</v>
      </c>
      <c r="K98" s="193"/>
      <c r="L98" s="198"/>
      <c r="M98" s="199"/>
      <c r="N98" s="200"/>
      <c r="O98" s="200"/>
      <c r="P98" s="201">
        <f>P99+P123+P159+P193+P209+P260+P357+P367</f>
        <v>0</v>
      </c>
      <c r="Q98" s="200"/>
      <c r="R98" s="201">
        <f>R99+R123+R159+R193+R209+R260+R357+R367</f>
        <v>42.832941039999994</v>
      </c>
      <c r="S98" s="200"/>
      <c r="T98" s="202">
        <f>T99+T123+T159+T193+T209+T260+T357+T367</f>
        <v>47.501500999999998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86</v>
      </c>
      <c r="AT98" s="204" t="s">
        <v>77</v>
      </c>
      <c r="AU98" s="204" t="s">
        <v>78</v>
      </c>
      <c r="AY98" s="203" t="s">
        <v>153</v>
      </c>
      <c r="BK98" s="205">
        <f>BK99+BK123+BK159+BK193+BK209+BK260+BK357+BK367</f>
        <v>0</v>
      </c>
    </row>
    <row r="99" s="12" customFormat="1" ht="22.8" customHeight="1">
      <c r="A99" s="12"/>
      <c r="B99" s="192"/>
      <c r="C99" s="193"/>
      <c r="D99" s="194" t="s">
        <v>77</v>
      </c>
      <c r="E99" s="206" t="s">
        <v>86</v>
      </c>
      <c r="F99" s="206" t="s">
        <v>154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SUM(P100:P122)</f>
        <v>0</v>
      </c>
      <c r="Q99" s="200"/>
      <c r="R99" s="201">
        <f>SUM(R100:R122)</f>
        <v>0</v>
      </c>
      <c r="S99" s="200"/>
      <c r="T99" s="202">
        <f>SUM(T100:T122)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86</v>
      </c>
      <c r="AT99" s="204" t="s">
        <v>77</v>
      </c>
      <c r="AU99" s="204" t="s">
        <v>86</v>
      </c>
      <c r="AY99" s="203" t="s">
        <v>153</v>
      </c>
      <c r="BK99" s="205">
        <f>SUM(BK100:BK122)</f>
        <v>0</v>
      </c>
    </row>
    <row r="100" s="2" customFormat="1" ht="16.5" customHeight="1">
      <c r="A100" s="42"/>
      <c r="B100" s="43"/>
      <c r="C100" s="208" t="s">
        <v>86</v>
      </c>
      <c r="D100" s="208" t="s">
        <v>155</v>
      </c>
      <c r="E100" s="209" t="s">
        <v>156</v>
      </c>
      <c r="F100" s="210" t="s">
        <v>157</v>
      </c>
      <c r="G100" s="211" t="s">
        <v>158</v>
      </c>
      <c r="H100" s="212">
        <v>4.6269999999999998</v>
      </c>
      <c r="I100" s="213"/>
      <c r="J100" s="214">
        <f>ROUND(I100*H100,2)</f>
        <v>0</v>
      </c>
      <c r="K100" s="210" t="s">
        <v>32</v>
      </c>
      <c r="L100" s="48"/>
      <c r="M100" s="215" t="s">
        <v>32</v>
      </c>
      <c r="N100" s="216" t="s">
        <v>49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159</v>
      </c>
      <c r="AT100" s="219" t="s">
        <v>155</v>
      </c>
      <c r="AU100" s="219" t="s">
        <v>88</v>
      </c>
      <c r="AY100" s="20" t="s">
        <v>153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159</v>
      </c>
      <c r="BM100" s="219" t="s">
        <v>160</v>
      </c>
    </row>
    <row r="101" s="2" customFormat="1">
      <c r="A101" s="42"/>
      <c r="B101" s="43"/>
      <c r="C101" s="44"/>
      <c r="D101" s="221" t="s">
        <v>161</v>
      </c>
      <c r="E101" s="44"/>
      <c r="F101" s="222" t="s">
        <v>162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161</v>
      </c>
      <c r="AU101" s="20" t="s">
        <v>88</v>
      </c>
    </row>
    <row r="102" s="13" customFormat="1">
      <c r="A102" s="13"/>
      <c r="B102" s="226"/>
      <c r="C102" s="227"/>
      <c r="D102" s="221" t="s">
        <v>163</v>
      </c>
      <c r="E102" s="228" t="s">
        <v>32</v>
      </c>
      <c r="F102" s="229" t="s">
        <v>164</v>
      </c>
      <c r="G102" s="227"/>
      <c r="H102" s="228" t="s">
        <v>32</v>
      </c>
      <c r="I102" s="230"/>
      <c r="J102" s="227"/>
      <c r="K102" s="227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163</v>
      </c>
      <c r="AU102" s="235" t="s">
        <v>88</v>
      </c>
      <c r="AV102" s="13" t="s">
        <v>86</v>
      </c>
      <c r="AW102" s="13" t="s">
        <v>39</v>
      </c>
      <c r="AX102" s="13" t="s">
        <v>78</v>
      </c>
      <c r="AY102" s="235" t="s">
        <v>153</v>
      </c>
    </row>
    <row r="103" s="14" customFormat="1">
      <c r="A103" s="14"/>
      <c r="B103" s="236"/>
      <c r="C103" s="237"/>
      <c r="D103" s="221" t="s">
        <v>163</v>
      </c>
      <c r="E103" s="238" t="s">
        <v>32</v>
      </c>
      <c r="F103" s="239" t="s">
        <v>165</v>
      </c>
      <c r="G103" s="237"/>
      <c r="H103" s="240">
        <v>4.3979999999999997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163</v>
      </c>
      <c r="AU103" s="246" t="s">
        <v>88</v>
      </c>
      <c r="AV103" s="14" t="s">
        <v>88</v>
      </c>
      <c r="AW103" s="14" t="s">
        <v>39</v>
      </c>
      <c r="AX103" s="14" t="s">
        <v>78</v>
      </c>
      <c r="AY103" s="246" t="s">
        <v>153</v>
      </c>
    </row>
    <row r="104" s="14" customFormat="1">
      <c r="A104" s="14"/>
      <c r="B104" s="236"/>
      <c r="C104" s="237"/>
      <c r="D104" s="221" t="s">
        <v>163</v>
      </c>
      <c r="E104" s="238" t="s">
        <v>32</v>
      </c>
      <c r="F104" s="239" t="s">
        <v>166</v>
      </c>
      <c r="G104" s="237"/>
      <c r="H104" s="240">
        <v>0.22900000000000001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163</v>
      </c>
      <c r="AU104" s="246" t="s">
        <v>88</v>
      </c>
      <c r="AV104" s="14" t="s">
        <v>88</v>
      </c>
      <c r="AW104" s="14" t="s">
        <v>39</v>
      </c>
      <c r="AX104" s="14" t="s">
        <v>78</v>
      </c>
      <c r="AY104" s="246" t="s">
        <v>153</v>
      </c>
    </row>
    <row r="105" s="15" customFormat="1">
      <c r="A105" s="15"/>
      <c r="B105" s="247"/>
      <c r="C105" s="248"/>
      <c r="D105" s="221" t="s">
        <v>163</v>
      </c>
      <c r="E105" s="249" t="s">
        <v>32</v>
      </c>
      <c r="F105" s="250" t="s">
        <v>167</v>
      </c>
      <c r="G105" s="248"/>
      <c r="H105" s="251">
        <v>4.6269999999999998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163</v>
      </c>
      <c r="AU105" s="257" t="s">
        <v>88</v>
      </c>
      <c r="AV105" s="15" t="s">
        <v>159</v>
      </c>
      <c r="AW105" s="15" t="s">
        <v>39</v>
      </c>
      <c r="AX105" s="15" t="s">
        <v>86</v>
      </c>
      <c r="AY105" s="257" t="s">
        <v>153</v>
      </c>
    </row>
    <row r="106" s="2" customFormat="1" ht="21.75" customHeight="1">
      <c r="A106" s="42"/>
      <c r="B106" s="43"/>
      <c r="C106" s="208" t="s">
        <v>88</v>
      </c>
      <c r="D106" s="208" t="s">
        <v>155</v>
      </c>
      <c r="E106" s="209" t="s">
        <v>168</v>
      </c>
      <c r="F106" s="210" t="s">
        <v>169</v>
      </c>
      <c r="G106" s="211" t="s">
        <v>158</v>
      </c>
      <c r="H106" s="212">
        <v>4.6269999999999998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49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159</v>
      </c>
      <c r="AT106" s="219" t="s">
        <v>155</v>
      </c>
      <c r="AU106" s="219" t="s">
        <v>88</v>
      </c>
      <c r="AY106" s="20" t="s">
        <v>153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159</v>
      </c>
      <c r="BM106" s="219" t="s">
        <v>170</v>
      </c>
    </row>
    <row r="107" s="2" customFormat="1">
      <c r="A107" s="42"/>
      <c r="B107" s="43"/>
      <c r="C107" s="44"/>
      <c r="D107" s="221" t="s">
        <v>161</v>
      </c>
      <c r="E107" s="44"/>
      <c r="F107" s="222" t="s">
        <v>171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161</v>
      </c>
      <c r="AU107" s="20" t="s">
        <v>88</v>
      </c>
    </row>
    <row r="108" s="2" customFormat="1" ht="24.15" customHeight="1">
      <c r="A108" s="42"/>
      <c r="B108" s="43"/>
      <c r="C108" s="208" t="s">
        <v>172</v>
      </c>
      <c r="D108" s="208" t="s">
        <v>155</v>
      </c>
      <c r="E108" s="209" t="s">
        <v>173</v>
      </c>
      <c r="F108" s="210" t="s">
        <v>174</v>
      </c>
      <c r="G108" s="211" t="s">
        <v>158</v>
      </c>
      <c r="H108" s="212">
        <v>4.6269999999999998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159</v>
      </c>
      <c r="AT108" s="219" t="s">
        <v>155</v>
      </c>
      <c r="AU108" s="219" t="s">
        <v>88</v>
      </c>
      <c r="AY108" s="20" t="s">
        <v>153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159</v>
      </c>
      <c r="BM108" s="219" t="s">
        <v>175</v>
      </c>
    </row>
    <row r="109" s="2" customFormat="1">
      <c r="A109" s="42"/>
      <c r="B109" s="43"/>
      <c r="C109" s="44"/>
      <c r="D109" s="221" t="s">
        <v>161</v>
      </c>
      <c r="E109" s="44"/>
      <c r="F109" s="222" t="s">
        <v>176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161</v>
      </c>
      <c r="AU109" s="20" t="s">
        <v>88</v>
      </c>
    </row>
    <row r="110" s="14" customFormat="1">
      <c r="A110" s="14"/>
      <c r="B110" s="236"/>
      <c r="C110" s="237"/>
      <c r="D110" s="221" t="s">
        <v>163</v>
      </c>
      <c r="E110" s="238" t="s">
        <v>32</v>
      </c>
      <c r="F110" s="239" t="s">
        <v>177</v>
      </c>
      <c r="G110" s="237"/>
      <c r="H110" s="240">
        <v>4.6269999999999998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163</v>
      </c>
      <c r="AU110" s="246" t="s">
        <v>88</v>
      </c>
      <c r="AV110" s="14" t="s">
        <v>88</v>
      </c>
      <c r="AW110" s="14" t="s">
        <v>39</v>
      </c>
      <c r="AX110" s="14" t="s">
        <v>86</v>
      </c>
      <c r="AY110" s="246" t="s">
        <v>153</v>
      </c>
    </row>
    <row r="111" s="2" customFormat="1" ht="21.75" customHeight="1">
      <c r="A111" s="42"/>
      <c r="B111" s="43"/>
      <c r="C111" s="208" t="s">
        <v>159</v>
      </c>
      <c r="D111" s="208" t="s">
        <v>155</v>
      </c>
      <c r="E111" s="209" t="s">
        <v>178</v>
      </c>
      <c r="F111" s="210" t="s">
        <v>179</v>
      </c>
      <c r="G111" s="211" t="s">
        <v>158</v>
      </c>
      <c r="H111" s="212">
        <v>4.6269999999999998</v>
      </c>
      <c r="I111" s="213"/>
      <c r="J111" s="214">
        <f>ROUND(I111*H111,2)</f>
        <v>0</v>
      </c>
      <c r="K111" s="210" t="s">
        <v>32</v>
      </c>
      <c r="L111" s="48"/>
      <c r="M111" s="215" t="s">
        <v>32</v>
      </c>
      <c r="N111" s="216" t="s">
        <v>49</v>
      </c>
      <c r="O111" s="88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19" t="s">
        <v>159</v>
      </c>
      <c r="AT111" s="219" t="s">
        <v>155</v>
      </c>
      <c r="AU111" s="219" t="s">
        <v>88</v>
      </c>
      <c r="AY111" s="20" t="s">
        <v>153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159</v>
      </c>
      <c r="BM111" s="219" t="s">
        <v>180</v>
      </c>
    </row>
    <row r="112" s="2" customFormat="1">
      <c r="A112" s="42"/>
      <c r="B112" s="43"/>
      <c r="C112" s="44"/>
      <c r="D112" s="221" t="s">
        <v>161</v>
      </c>
      <c r="E112" s="44"/>
      <c r="F112" s="222" t="s">
        <v>181</v>
      </c>
      <c r="G112" s="44"/>
      <c r="H112" s="44"/>
      <c r="I112" s="223"/>
      <c r="J112" s="44"/>
      <c r="K112" s="44"/>
      <c r="L112" s="48"/>
      <c r="M112" s="224"/>
      <c r="N112" s="22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161</v>
      </c>
      <c r="AU112" s="20" t="s">
        <v>88</v>
      </c>
    </row>
    <row r="113" s="2" customFormat="1" ht="24.15" customHeight="1">
      <c r="A113" s="42"/>
      <c r="B113" s="43"/>
      <c r="C113" s="208" t="s">
        <v>182</v>
      </c>
      <c r="D113" s="208" t="s">
        <v>155</v>
      </c>
      <c r="E113" s="209" t="s">
        <v>183</v>
      </c>
      <c r="F113" s="210" t="s">
        <v>184</v>
      </c>
      <c r="G113" s="211" t="s">
        <v>158</v>
      </c>
      <c r="H113" s="212">
        <v>18.507999999999999</v>
      </c>
      <c r="I113" s="213"/>
      <c r="J113" s="214">
        <f>ROUND(I113*H113,2)</f>
        <v>0</v>
      </c>
      <c r="K113" s="210" t="s">
        <v>32</v>
      </c>
      <c r="L113" s="48"/>
      <c r="M113" s="215" t="s">
        <v>32</v>
      </c>
      <c r="N113" s="216" t="s">
        <v>49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159</v>
      </c>
      <c r="AT113" s="219" t="s">
        <v>155</v>
      </c>
      <c r="AU113" s="219" t="s">
        <v>88</v>
      </c>
      <c r="AY113" s="20" t="s">
        <v>153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159</v>
      </c>
      <c r="BM113" s="219" t="s">
        <v>185</v>
      </c>
    </row>
    <row r="114" s="2" customFormat="1">
      <c r="A114" s="42"/>
      <c r="B114" s="43"/>
      <c r="C114" s="44"/>
      <c r="D114" s="221" t="s">
        <v>161</v>
      </c>
      <c r="E114" s="44"/>
      <c r="F114" s="222" t="s">
        <v>186</v>
      </c>
      <c r="G114" s="44"/>
      <c r="H114" s="44"/>
      <c r="I114" s="223"/>
      <c r="J114" s="44"/>
      <c r="K114" s="44"/>
      <c r="L114" s="48"/>
      <c r="M114" s="224"/>
      <c r="N114" s="22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161</v>
      </c>
      <c r="AU114" s="20" t="s">
        <v>88</v>
      </c>
    </row>
    <row r="115" s="14" customFormat="1">
      <c r="A115" s="14"/>
      <c r="B115" s="236"/>
      <c r="C115" s="237"/>
      <c r="D115" s="221" t="s">
        <v>163</v>
      </c>
      <c r="E115" s="238" t="s">
        <v>32</v>
      </c>
      <c r="F115" s="239" t="s">
        <v>187</v>
      </c>
      <c r="G115" s="237"/>
      <c r="H115" s="240">
        <v>18.507999999999999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163</v>
      </c>
      <c r="AU115" s="246" t="s">
        <v>88</v>
      </c>
      <c r="AV115" s="14" t="s">
        <v>88</v>
      </c>
      <c r="AW115" s="14" t="s">
        <v>39</v>
      </c>
      <c r="AX115" s="14" t="s">
        <v>86</v>
      </c>
      <c r="AY115" s="246" t="s">
        <v>153</v>
      </c>
    </row>
    <row r="116" s="2" customFormat="1" ht="16.5" customHeight="1">
      <c r="A116" s="42"/>
      <c r="B116" s="43"/>
      <c r="C116" s="208" t="s">
        <v>188</v>
      </c>
      <c r="D116" s="208" t="s">
        <v>155</v>
      </c>
      <c r="E116" s="209" t="s">
        <v>189</v>
      </c>
      <c r="F116" s="210" t="s">
        <v>190</v>
      </c>
      <c r="G116" s="211" t="s">
        <v>158</v>
      </c>
      <c r="H116" s="212">
        <v>4.6269999999999998</v>
      </c>
      <c r="I116" s="213"/>
      <c r="J116" s="214">
        <f>ROUND(I116*H116,2)</f>
        <v>0</v>
      </c>
      <c r="K116" s="210" t="s">
        <v>32</v>
      </c>
      <c r="L116" s="48"/>
      <c r="M116" s="215" t="s">
        <v>32</v>
      </c>
      <c r="N116" s="216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159</v>
      </c>
      <c r="AT116" s="219" t="s">
        <v>155</v>
      </c>
      <c r="AU116" s="219" t="s">
        <v>88</v>
      </c>
      <c r="AY116" s="20" t="s">
        <v>153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159</v>
      </c>
      <c r="BM116" s="219" t="s">
        <v>191</v>
      </c>
    </row>
    <row r="117" s="2" customFormat="1">
      <c r="A117" s="42"/>
      <c r="B117" s="43"/>
      <c r="C117" s="44"/>
      <c r="D117" s="221" t="s">
        <v>161</v>
      </c>
      <c r="E117" s="44"/>
      <c r="F117" s="222" t="s">
        <v>192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161</v>
      </c>
      <c r="AU117" s="20" t="s">
        <v>88</v>
      </c>
    </row>
    <row r="118" s="2" customFormat="1" ht="16.5" customHeight="1">
      <c r="A118" s="42"/>
      <c r="B118" s="43"/>
      <c r="C118" s="208" t="s">
        <v>193</v>
      </c>
      <c r="D118" s="208" t="s">
        <v>155</v>
      </c>
      <c r="E118" s="209" t="s">
        <v>194</v>
      </c>
      <c r="F118" s="210" t="s">
        <v>195</v>
      </c>
      <c r="G118" s="211" t="s">
        <v>196</v>
      </c>
      <c r="H118" s="212">
        <v>6.9409999999999998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159</v>
      </c>
      <c r="AT118" s="219" t="s">
        <v>155</v>
      </c>
      <c r="AU118" s="219" t="s">
        <v>88</v>
      </c>
      <c r="AY118" s="20" t="s">
        <v>153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159</v>
      </c>
      <c r="BM118" s="219" t="s">
        <v>197</v>
      </c>
    </row>
    <row r="119" s="2" customFormat="1">
      <c r="A119" s="42"/>
      <c r="B119" s="43"/>
      <c r="C119" s="44"/>
      <c r="D119" s="221" t="s">
        <v>161</v>
      </c>
      <c r="E119" s="44"/>
      <c r="F119" s="222" t="s">
        <v>198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161</v>
      </c>
      <c r="AU119" s="20" t="s">
        <v>88</v>
      </c>
    </row>
    <row r="120" s="14" customFormat="1">
      <c r="A120" s="14"/>
      <c r="B120" s="236"/>
      <c r="C120" s="237"/>
      <c r="D120" s="221" t="s">
        <v>163</v>
      </c>
      <c r="E120" s="238" t="s">
        <v>32</v>
      </c>
      <c r="F120" s="239" t="s">
        <v>199</v>
      </c>
      <c r="G120" s="237"/>
      <c r="H120" s="240">
        <v>6.9409999999999998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163</v>
      </c>
      <c r="AU120" s="246" t="s">
        <v>88</v>
      </c>
      <c r="AV120" s="14" t="s">
        <v>88</v>
      </c>
      <c r="AW120" s="14" t="s">
        <v>39</v>
      </c>
      <c r="AX120" s="14" t="s">
        <v>86</v>
      </c>
      <c r="AY120" s="246" t="s">
        <v>153</v>
      </c>
    </row>
    <row r="121" s="2" customFormat="1" ht="16.5" customHeight="1">
      <c r="A121" s="42"/>
      <c r="B121" s="43"/>
      <c r="C121" s="208" t="s">
        <v>200</v>
      </c>
      <c r="D121" s="208" t="s">
        <v>155</v>
      </c>
      <c r="E121" s="209" t="s">
        <v>201</v>
      </c>
      <c r="F121" s="210" t="s">
        <v>202</v>
      </c>
      <c r="G121" s="211" t="s">
        <v>158</v>
      </c>
      <c r="H121" s="212">
        <v>4.6269999999999998</v>
      </c>
      <c r="I121" s="213"/>
      <c r="J121" s="214">
        <f>ROUND(I121*H121,2)</f>
        <v>0</v>
      </c>
      <c r="K121" s="210" t="s">
        <v>32</v>
      </c>
      <c r="L121" s="48"/>
      <c r="M121" s="215" t="s">
        <v>32</v>
      </c>
      <c r="N121" s="216" t="s">
        <v>49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159</v>
      </c>
      <c r="AT121" s="219" t="s">
        <v>155</v>
      </c>
      <c r="AU121" s="219" t="s">
        <v>88</v>
      </c>
      <c r="AY121" s="20" t="s">
        <v>153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159</v>
      </c>
      <c r="BM121" s="219" t="s">
        <v>203</v>
      </c>
    </row>
    <row r="122" s="2" customFormat="1">
      <c r="A122" s="42"/>
      <c r="B122" s="43"/>
      <c r="C122" s="44"/>
      <c r="D122" s="221" t="s">
        <v>161</v>
      </c>
      <c r="E122" s="44"/>
      <c r="F122" s="222" t="s">
        <v>204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161</v>
      </c>
      <c r="AU122" s="20" t="s">
        <v>88</v>
      </c>
    </row>
    <row r="123" s="12" customFormat="1" ht="22.8" customHeight="1">
      <c r="A123" s="12"/>
      <c r="B123" s="192"/>
      <c r="C123" s="193"/>
      <c r="D123" s="194" t="s">
        <v>77</v>
      </c>
      <c r="E123" s="206" t="s">
        <v>88</v>
      </c>
      <c r="F123" s="206" t="s">
        <v>205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SUM(P124:P158)</f>
        <v>0</v>
      </c>
      <c r="Q123" s="200"/>
      <c r="R123" s="201">
        <f>SUM(R124:R158)</f>
        <v>17.252856470000001</v>
      </c>
      <c r="S123" s="200"/>
      <c r="T123" s="202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86</v>
      </c>
      <c r="AT123" s="204" t="s">
        <v>77</v>
      </c>
      <c r="AU123" s="204" t="s">
        <v>86</v>
      </c>
      <c r="AY123" s="203" t="s">
        <v>153</v>
      </c>
      <c r="BK123" s="205">
        <f>SUM(BK124:BK158)</f>
        <v>0</v>
      </c>
    </row>
    <row r="124" s="2" customFormat="1" ht="16.5" customHeight="1">
      <c r="A124" s="42"/>
      <c r="B124" s="43"/>
      <c r="C124" s="208" t="s">
        <v>206</v>
      </c>
      <c r="D124" s="208" t="s">
        <v>155</v>
      </c>
      <c r="E124" s="209" t="s">
        <v>207</v>
      </c>
      <c r="F124" s="210" t="s">
        <v>208</v>
      </c>
      <c r="G124" s="211" t="s">
        <v>158</v>
      </c>
      <c r="H124" s="212">
        <v>0.104</v>
      </c>
      <c r="I124" s="213"/>
      <c r="J124" s="214">
        <f>ROUND(I124*H124,2)</f>
        <v>0</v>
      </c>
      <c r="K124" s="210" t="s">
        <v>32</v>
      </c>
      <c r="L124" s="48"/>
      <c r="M124" s="215" t="s">
        <v>32</v>
      </c>
      <c r="N124" s="216" t="s">
        <v>49</v>
      </c>
      <c r="O124" s="88"/>
      <c r="P124" s="217">
        <f>O124*H124</f>
        <v>0</v>
      </c>
      <c r="Q124" s="217">
        <v>2.1600000000000001</v>
      </c>
      <c r="R124" s="217">
        <f>Q124*H124</f>
        <v>0.22464000000000001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159</v>
      </c>
      <c r="AT124" s="219" t="s">
        <v>155</v>
      </c>
      <c r="AU124" s="219" t="s">
        <v>88</v>
      </c>
      <c r="AY124" s="20" t="s">
        <v>153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159</v>
      </c>
      <c r="BM124" s="219" t="s">
        <v>209</v>
      </c>
    </row>
    <row r="125" s="2" customFormat="1">
      <c r="A125" s="42"/>
      <c r="B125" s="43"/>
      <c r="C125" s="44"/>
      <c r="D125" s="221" t="s">
        <v>161</v>
      </c>
      <c r="E125" s="44"/>
      <c r="F125" s="222" t="s">
        <v>210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161</v>
      </c>
      <c r="AU125" s="20" t="s">
        <v>88</v>
      </c>
    </row>
    <row r="126" s="13" customFormat="1">
      <c r="A126" s="13"/>
      <c r="B126" s="226"/>
      <c r="C126" s="227"/>
      <c r="D126" s="221" t="s">
        <v>163</v>
      </c>
      <c r="E126" s="228" t="s">
        <v>32</v>
      </c>
      <c r="F126" s="229" t="s">
        <v>211</v>
      </c>
      <c r="G126" s="227"/>
      <c r="H126" s="228" t="s">
        <v>32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163</v>
      </c>
      <c r="AU126" s="235" t="s">
        <v>88</v>
      </c>
      <c r="AV126" s="13" t="s">
        <v>86</v>
      </c>
      <c r="AW126" s="13" t="s">
        <v>39</v>
      </c>
      <c r="AX126" s="13" t="s">
        <v>78</v>
      </c>
      <c r="AY126" s="235" t="s">
        <v>153</v>
      </c>
    </row>
    <row r="127" s="14" customFormat="1">
      <c r="A127" s="14"/>
      <c r="B127" s="236"/>
      <c r="C127" s="237"/>
      <c r="D127" s="221" t="s">
        <v>163</v>
      </c>
      <c r="E127" s="238" t="s">
        <v>32</v>
      </c>
      <c r="F127" s="239" t="s">
        <v>212</v>
      </c>
      <c r="G127" s="237"/>
      <c r="H127" s="240">
        <v>0.104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163</v>
      </c>
      <c r="AU127" s="246" t="s">
        <v>88</v>
      </c>
      <c r="AV127" s="14" t="s">
        <v>88</v>
      </c>
      <c r="AW127" s="14" t="s">
        <v>39</v>
      </c>
      <c r="AX127" s="14" t="s">
        <v>86</v>
      </c>
      <c r="AY127" s="246" t="s">
        <v>153</v>
      </c>
    </row>
    <row r="128" s="2" customFormat="1" ht="16.5" customHeight="1">
      <c r="A128" s="42"/>
      <c r="B128" s="43"/>
      <c r="C128" s="208" t="s">
        <v>213</v>
      </c>
      <c r="D128" s="208" t="s">
        <v>155</v>
      </c>
      <c r="E128" s="209" t="s">
        <v>214</v>
      </c>
      <c r="F128" s="210" t="s">
        <v>215</v>
      </c>
      <c r="G128" s="211" t="s">
        <v>158</v>
      </c>
      <c r="H128" s="212">
        <v>2.3130000000000002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1.98</v>
      </c>
      <c r="R128" s="217">
        <f>Q128*H128</f>
        <v>4.5797400000000001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159</v>
      </c>
      <c r="AT128" s="219" t="s">
        <v>155</v>
      </c>
      <c r="AU128" s="219" t="s">
        <v>88</v>
      </c>
      <c r="AY128" s="20" t="s">
        <v>153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159</v>
      </c>
      <c r="BM128" s="219" t="s">
        <v>216</v>
      </c>
    </row>
    <row r="129" s="2" customFormat="1">
      <c r="A129" s="42"/>
      <c r="B129" s="43"/>
      <c r="C129" s="44"/>
      <c r="D129" s="221" t="s">
        <v>161</v>
      </c>
      <c r="E129" s="44"/>
      <c r="F129" s="222" t="s">
        <v>217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161</v>
      </c>
      <c r="AU129" s="20" t="s">
        <v>88</v>
      </c>
    </row>
    <row r="130" s="13" customFormat="1">
      <c r="A130" s="13"/>
      <c r="B130" s="226"/>
      <c r="C130" s="227"/>
      <c r="D130" s="221" t="s">
        <v>163</v>
      </c>
      <c r="E130" s="228" t="s">
        <v>32</v>
      </c>
      <c r="F130" s="229" t="s">
        <v>218</v>
      </c>
      <c r="G130" s="227"/>
      <c r="H130" s="228" t="s">
        <v>32</v>
      </c>
      <c r="I130" s="230"/>
      <c r="J130" s="227"/>
      <c r="K130" s="227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163</v>
      </c>
      <c r="AU130" s="235" t="s">
        <v>88</v>
      </c>
      <c r="AV130" s="13" t="s">
        <v>86</v>
      </c>
      <c r="AW130" s="13" t="s">
        <v>39</v>
      </c>
      <c r="AX130" s="13" t="s">
        <v>78</v>
      </c>
      <c r="AY130" s="235" t="s">
        <v>153</v>
      </c>
    </row>
    <row r="131" s="13" customFormat="1">
      <c r="A131" s="13"/>
      <c r="B131" s="226"/>
      <c r="C131" s="227"/>
      <c r="D131" s="221" t="s">
        <v>163</v>
      </c>
      <c r="E131" s="228" t="s">
        <v>32</v>
      </c>
      <c r="F131" s="229" t="s">
        <v>164</v>
      </c>
      <c r="G131" s="227"/>
      <c r="H131" s="228" t="s">
        <v>32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163</v>
      </c>
      <c r="AU131" s="235" t="s">
        <v>88</v>
      </c>
      <c r="AV131" s="13" t="s">
        <v>86</v>
      </c>
      <c r="AW131" s="13" t="s">
        <v>39</v>
      </c>
      <c r="AX131" s="13" t="s">
        <v>78</v>
      </c>
      <c r="AY131" s="235" t="s">
        <v>153</v>
      </c>
    </row>
    <row r="132" s="14" customFormat="1">
      <c r="A132" s="14"/>
      <c r="B132" s="236"/>
      <c r="C132" s="237"/>
      <c r="D132" s="221" t="s">
        <v>163</v>
      </c>
      <c r="E132" s="238" t="s">
        <v>32</v>
      </c>
      <c r="F132" s="239" t="s">
        <v>219</v>
      </c>
      <c r="G132" s="237"/>
      <c r="H132" s="240">
        <v>2.1989999999999998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163</v>
      </c>
      <c r="AU132" s="246" t="s">
        <v>88</v>
      </c>
      <c r="AV132" s="14" t="s">
        <v>88</v>
      </c>
      <c r="AW132" s="14" t="s">
        <v>39</v>
      </c>
      <c r="AX132" s="14" t="s">
        <v>78</v>
      </c>
      <c r="AY132" s="246" t="s">
        <v>153</v>
      </c>
    </row>
    <row r="133" s="14" customFormat="1">
      <c r="A133" s="14"/>
      <c r="B133" s="236"/>
      <c r="C133" s="237"/>
      <c r="D133" s="221" t="s">
        <v>163</v>
      </c>
      <c r="E133" s="238" t="s">
        <v>32</v>
      </c>
      <c r="F133" s="239" t="s">
        <v>220</v>
      </c>
      <c r="G133" s="237"/>
      <c r="H133" s="240">
        <v>0.114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163</v>
      </c>
      <c r="AU133" s="246" t="s">
        <v>88</v>
      </c>
      <c r="AV133" s="14" t="s">
        <v>88</v>
      </c>
      <c r="AW133" s="14" t="s">
        <v>39</v>
      </c>
      <c r="AX133" s="14" t="s">
        <v>78</v>
      </c>
      <c r="AY133" s="246" t="s">
        <v>153</v>
      </c>
    </row>
    <row r="134" s="15" customFormat="1">
      <c r="A134" s="15"/>
      <c r="B134" s="247"/>
      <c r="C134" s="248"/>
      <c r="D134" s="221" t="s">
        <v>163</v>
      </c>
      <c r="E134" s="249" t="s">
        <v>32</v>
      </c>
      <c r="F134" s="250" t="s">
        <v>167</v>
      </c>
      <c r="G134" s="248"/>
      <c r="H134" s="251">
        <v>2.3129999999999997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163</v>
      </c>
      <c r="AU134" s="257" t="s">
        <v>88</v>
      </c>
      <c r="AV134" s="15" t="s">
        <v>159</v>
      </c>
      <c r="AW134" s="15" t="s">
        <v>39</v>
      </c>
      <c r="AX134" s="15" t="s">
        <v>86</v>
      </c>
      <c r="AY134" s="257" t="s">
        <v>153</v>
      </c>
    </row>
    <row r="135" s="2" customFormat="1" ht="16.5" customHeight="1">
      <c r="A135" s="42"/>
      <c r="B135" s="43"/>
      <c r="C135" s="208" t="s">
        <v>221</v>
      </c>
      <c r="D135" s="208" t="s">
        <v>155</v>
      </c>
      <c r="E135" s="209" t="s">
        <v>222</v>
      </c>
      <c r="F135" s="210" t="s">
        <v>223</v>
      </c>
      <c r="G135" s="211" t="s">
        <v>158</v>
      </c>
      <c r="H135" s="212">
        <v>3.6259999999999999</v>
      </c>
      <c r="I135" s="213"/>
      <c r="J135" s="214">
        <f>ROUND(I135*H135,2)</f>
        <v>0</v>
      </c>
      <c r="K135" s="210" t="s">
        <v>32</v>
      </c>
      <c r="L135" s="48"/>
      <c r="M135" s="215" t="s">
        <v>32</v>
      </c>
      <c r="N135" s="216" t="s">
        <v>49</v>
      </c>
      <c r="O135" s="88"/>
      <c r="P135" s="217">
        <f>O135*H135</f>
        <v>0</v>
      </c>
      <c r="Q135" s="217">
        <v>2.5018699999999998</v>
      </c>
      <c r="R135" s="217">
        <f>Q135*H135</f>
        <v>9.0717806199999984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159</v>
      </c>
      <c r="AT135" s="219" t="s">
        <v>155</v>
      </c>
      <c r="AU135" s="219" t="s">
        <v>88</v>
      </c>
      <c r="AY135" s="20" t="s">
        <v>153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159</v>
      </c>
      <c r="BM135" s="219" t="s">
        <v>224</v>
      </c>
    </row>
    <row r="136" s="2" customFormat="1">
      <c r="A136" s="42"/>
      <c r="B136" s="43"/>
      <c r="C136" s="44"/>
      <c r="D136" s="221" t="s">
        <v>161</v>
      </c>
      <c r="E136" s="44"/>
      <c r="F136" s="222" t="s">
        <v>225</v>
      </c>
      <c r="G136" s="44"/>
      <c r="H136" s="44"/>
      <c r="I136" s="223"/>
      <c r="J136" s="44"/>
      <c r="K136" s="44"/>
      <c r="L136" s="48"/>
      <c r="M136" s="224"/>
      <c r="N136" s="22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161</v>
      </c>
      <c r="AU136" s="20" t="s">
        <v>88</v>
      </c>
    </row>
    <row r="137" s="13" customFormat="1">
      <c r="A137" s="13"/>
      <c r="B137" s="226"/>
      <c r="C137" s="227"/>
      <c r="D137" s="221" t="s">
        <v>163</v>
      </c>
      <c r="E137" s="228" t="s">
        <v>32</v>
      </c>
      <c r="F137" s="229" t="s">
        <v>218</v>
      </c>
      <c r="G137" s="227"/>
      <c r="H137" s="228" t="s">
        <v>32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163</v>
      </c>
      <c r="AU137" s="235" t="s">
        <v>88</v>
      </c>
      <c r="AV137" s="13" t="s">
        <v>86</v>
      </c>
      <c r="AW137" s="13" t="s">
        <v>39</v>
      </c>
      <c r="AX137" s="13" t="s">
        <v>78</v>
      </c>
      <c r="AY137" s="235" t="s">
        <v>153</v>
      </c>
    </row>
    <row r="138" s="14" customFormat="1">
      <c r="A138" s="14"/>
      <c r="B138" s="236"/>
      <c r="C138" s="237"/>
      <c r="D138" s="221" t="s">
        <v>163</v>
      </c>
      <c r="E138" s="238" t="s">
        <v>32</v>
      </c>
      <c r="F138" s="239" t="s">
        <v>226</v>
      </c>
      <c r="G138" s="237"/>
      <c r="H138" s="240">
        <v>3.4700000000000002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163</v>
      </c>
      <c r="AU138" s="246" t="s">
        <v>88</v>
      </c>
      <c r="AV138" s="14" t="s">
        <v>88</v>
      </c>
      <c r="AW138" s="14" t="s">
        <v>39</v>
      </c>
      <c r="AX138" s="14" t="s">
        <v>78</v>
      </c>
      <c r="AY138" s="246" t="s">
        <v>153</v>
      </c>
    </row>
    <row r="139" s="13" customFormat="1">
      <c r="A139" s="13"/>
      <c r="B139" s="226"/>
      <c r="C139" s="227"/>
      <c r="D139" s="221" t="s">
        <v>163</v>
      </c>
      <c r="E139" s="228" t="s">
        <v>32</v>
      </c>
      <c r="F139" s="229" t="s">
        <v>227</v>
      </c>
      <c r="G139" s="227"/>
      <c r="H139" s="228" t="s">
        <v>32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163</v>
      </c>
      <c r="AU139" s="235" t="s">
        <v>88</v>
      </c>
      <c r="AV139" s="13" t="s">
        <v>86</v>
      </c>
      <c r="AW139" s="13" t="s">
        <v>39</v>
      </c>
      <c r="AX139" s="13" t="s">
        <v>78</v>
      </c>
      <c r="AY139" s="235" t="s">
        <v>153</v>
      </c>
    </row>
    <row r="140" s="14" customFormat="1">
      <c r="A140" s="14"/>
      <c r="B140" s="236"/>
      <c r="C140" s="237"/>
      <c r="D140" s="221" t="s">
        <v>163</v>
      </c>
      <c r="E140" s="238" t="s">
        <v>32</v>
      </c>
      <c r="F140" s="239" t="s">
        <v>228</v>
      </c>
      <c r="G140" s="237"/>
      <c r="H140" s="240">
        <v>0.156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163</v>
      </c>
      <c r="AU140" s="246" t="s">
        <v>88</v>
      </c>
      <c r="AV140" s="14" t="s">
        <v>88</v>
      </c>
      <c r="AW140" s="14" t="s">
        <v>39</v>
      </c>
      <c r="AX140" s="14" t="s">
        <v>78</v>
      </c>
      <c r="AY140" s="246" t="s">
        <v>153</v>
      </c>
    </row>
    <row r="141" s="15" customFormat="1">
      <c r="A141" s="15"/>
      <c r="B141" s="247"/>
      <c r="C141" s="248"/>
      <c r="D141" s="221" t="s">
        <v>163</v>
      </c>
      <c r="E141" s="249" t="s">
        <v>32</v>
      </c>
      <c r="F141" s="250" t="s">
        <v>167</v>
      </c>
      <c r="G141" s="248"/>
      <c r="H141" s="251">
        <v>3.6260000000000003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163</v>
      </c>
      <c r="AU141" s="257" t="s">
        <v>88</v>
      </c>
      <c r="AV141" s="15" t="s">
        <v>159</v>
      </c>
      <c r="AW141" s="15" t="s">
        <v>39</v>
      </c>
      <c r="AX141" s="15" t="s">
        <v>86</v>
      </c>
      <c r="AY141" s="257" t="s">
        <v>153</v>
      </c>
    </row>
    <row r="142" s="2" customFormat="1" ht="16.5" customHeight="1">
      <c r="A142" s="42"/>
      <c r="B142" s="43"/>
      <c r="C142" s="208" t="s">
        <v>229</v>
      </c>
      <c r="D142" s="208" t="s">
        <v>155</v>
      </c>
      <c r="E142" s="209" t="s">
        <v>230</v>
      </c>
      <c r="F142" s="210" t="s">
        <v>231</v>
      </c>
      <c r="G142" s="211" t="s">
        <v>196</v>
      </c>
      <c r="H142" s="212">
        <v>0.095000000000000001</v>
      </c>
      <c r="I142" s="213"/>
      <c r="J142" s="214">
        <f>ROUND(I142*H142,2)</f>
        <v>0</v>
      </c>
      <c r="K142" s="210" t="s">
        <v>32</v>
      </c>
      <c r="L142" s="48"/>
      <c r="M142" s="215" t="s">
        <v>32</v>
      </c>
      <c r="N142" s="216" t="s">
        <v>49</v>
      </c>
      <c r="O142" s="88"/>
      <c r="P142" s="217">
        <f>O142*H142</f>
        <v>0</v>
      </c>
      <c r="Q142" s="217">
        <v>1.06277</v>
      </c>
      <c r="R142" s="217">
        <f>Q142*H142</f>
        <v>0.10096315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159</v>
      </c>
      <c r="AT142" s="219" t="s">
        <v>155</v>
      </c>
      <c r="AU142" s="219" t="s">
        <v>88</v>
      </c>
      <c r="AY142" s="20" t="s">
        <v>153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159</v>
      </c>
      <c r="BM142" s="219" t="s">
        <v>232</v>
      </c>
    </row>
    <row r="143" s="2" customFormat="1">
      <c r="A143" s="42"/>
      <c r="B143" s="43"/>
      <c r="C143" s="44"/>
      <c r="D143" s="221" t="s">
        <v>161</v>
      </c>
      <c r="E143" s="44"/>
      <c r="F143" s="222" t="s">
        <v>233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161</v>
      </c>
      <c r="AU143" s="20" t="s">
        <v>88</v>
      </c>
    </row>
    <row r="144" s="13" customFormat="1">
      <c r="A144" s="13"/>
      <c r="B144" s="226"/>
      <c r="C144" s="227"/>
      <c r="D144" s="221" t="s">
        <v>163</v>
      </c>
      <c r="E144" s="228" t="s">
        <v>32</v>
      </c>
      <c r="F144" s="229" t="s">
        <v>234</v>
      </c>
      <c r="G144" s="227"/>
      <c r="H144" s="228" t="s">
        <v>32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163</v>
      </c>
      <c r="AU144" s="235" t="s">
        <v>88</v>
      </c>
      <c r="AV144" s="13" t="s">
        <v>86</v>
      </c>
      <c r="AW144" s="13" t="s">
        <v>39</v>
      </c>
      <c r="AX144" s="13" t="s">
        <v>78</v>
      </c>
      <c r="AY144" s="235" t="s">
        <v>153</v>
      </c>
    </row>
    <row r="145" s="14" customFormat="1">
      <c r="A145" s="14"/>
      <c r="B145" s="236"/>
      <c r="C145" s="237"/>
      <c r="D145" s="221" t="s">
        <v>163</v>
      </c>
      <c r="E145" s="238" t="s">
        <v>32</v>
      </c>
      <c r="F145" s="239" t="s">
        <v>235</v>
      </c>
      <c r="G145" s="237"/>
      <c r="H145" s="240">
        <v>0.074999999999999997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163</v>
      </c>
      <c r="AU145" s="246" t="s">
        <v>88</v>
      </c>
      <c r="AV145" s="14" t="s">
        <v>88</v>
      </c>
      <c r="AW145" s="14" t="s">
        <v>39</v>
      </c>
      <c r="AX145" s="14" t="s">
        <v>78</v>
      </c>
      <c r="AY145" s="246" t="s">
        <v>153</v>
      </c>
    </row>
    <row r="146" s="13" customFormat="1">
      <c r="A146" s="13"/>
      <c r="B146" s="226"/>
      <c r="C146" s="227"/>
      <c r="D146" s="221" t="s">
        <v>163</v>
      </c>
      <c r="E146" s="228" t="s">
        <v>32</v>
      </c>
      <c r="F146" s="229" t="s">
        <v>227</v>
      </c>
      <c r="G146" s="227"/>
      <c r="H146" s="228" t="s">
        <v>32</v>
      </c>
      <c r="I146" s="230"/>
      <c r="J146" s="227"/>
      <c r="K146" s="227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163</v>
      </c>
      <c r="AU146" s="235" t="s">
        <v>88</v>
      </c>
      <c r="AV146" s="13" t="s">
        <v>86</v>
      </c>
      <c r="AW146" s="13" t="s">
        <v>39</v>
      </c>
      <c r="AX146" s="13" t="s">
        <v>78</v>
      </c>
      <c r="AY146" s="235" t="s">
        <v>153</v>
      </c>
    </row>
    <row r="147" s="14" customFormat="1">
      <c r="A147" s="14"/>
      <c r="B147" s="236"/>
      <c r="C147" s="237"/>
      <c r="D147" s="221" t="s">
        <v>163</v>
      </c>
      <c r="E147" s="238" t="s">
        <v>32</v>
      </c>
      <c r="F147" s="239" t="s">
        <v>236</v>
      </c>
      <c r="G147" s="237"/>
      <c r="H147" s="240">
        <v>0.02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163</v>
      </c>
      <c r="AU147" s="246" t="s">
        <v>88</v>
      </c>
      <c r="AV147" s="14" t="s">
        <v>88</v>
      </c>
      <c r="AW147" s="14" t="s">
        <v>39</v>
      </c>
      <c r="AX147" s="14" t="s">
        <v>78</v>
      </c>
      <c r="AY147" s="246" t="s">
        <v>153</v>
      </c>
    </row>
    <row r="148" s="15" customFormat="1">
      <c r="A148" s="15"/>
      <c r="B148" s="247"/>
      <c r="C148" s="248"/>
      <c r="D148" s="221" t="s">
        <v>163</v>
      </c>
      <c r="E148" s="249" t="s">
        <v>32</v>
      </c>
      <c r="F148" s="250" t="s">
        <v>167</v>
      </c>
      <c r="G148" s="248"/>
      <c r="H148" s="251">
        <v>0.095000000000000001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163</v>
      </c>
      <c r="AU148" s="257" t="s">
        <v>88</v>
      </c>
      <c r="AV148" s="15" t="s">
        <v>159</v>
      </c>
      <c r="AW148" s="15" t="s">
        <v>39</v>
      </c>
      <c r="AX148" s="15" t="s">
        <v>86</v>
      </c>
      <c r="AY148" s="257" t="s">
        <v>153</v>
      </c>
    </row>
    <row r="149" s="2" customFormat="1" ht="21.75" customHeight="1">
      <c r="A149" s="42"/>
      <c r="B149" s="43"/>
      <c r="C149" s="208" t="s">
        <v>237</v>
      </c>
      <c r="D149" s="208" t="s">
        <v>155</v>
      </c>
      <c r="E149" s="209" t="s">
        <v>238</v>
      </c>
      <c r="F149" s="210" t="s">
        <v>239</v>
      </c>
      <c r="G149" s="211" t="s">
        <v>240</v>
      </c>
      <c r="H149" s="212">
        <v>7.0300000000000002</v>
      </c>
      <c r="I149" s="213"/>
      <c r="J149" s="214">
        <f>ROUND(I149*H149,2)</f>
        <v>0</v>
      </c>
      <c r="K149" s="210" t="s">
        <v>32</v>
      </c>
      <c r="L149" s="48"/>
      <c r="M149" s="215" t="s">
        <v>32</v>
      </c>
      <c r="N149" s="216" t="s">
        <v>49</v>
      </c>
      <c r="O149" s="88"/>
      <c r="P149" s="217">
        <f>O149*H149</f>
        <v>0</v>
      </c>
      <c r="Q149" s="217">
        <v>0.45195000000000002</v>
      </c>
      <c r="R149" s="217">
        <f>Q149*H149</f>
        <v>3.1772085000000003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159</v>
      </c>
      <c r="AT149" s="219" t="s">
        <v>155</v>
      </c>
      <c r="AU149" s="219" t="s">
        <v>88</v>
      </c>
      <c r="AY149" s="20" t="s">
        <v>153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159</v>
      </c>
      <c r="BM149" s="219" t="s">
        <v>241</v>
      </c>
    </row>
    <row r="150" s="2" customFormat="1">
      <c r="A150" s="42"/>
      <c r="B150" s="43"/>
      <c r="C150" s="44"/>
      <c r="D150" s="221" t="s">
        <v>161</v>
      </c>
      <c r="E150" s="44"/>
      <c r="F150" s="222" t="s">
        <v>242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161</v>
      </c>
      <c r="AU150" s="20" t="s">
        <v>88</v>
      </c>
    </row>
    <row r="151" s="13" customFormat="1">
      <c r="A151" s="13"/>
      <c r="B151" s="226"/>
      <c r="C151" s="227"/>
      <c r="D151" s="221" t="s">
        <v>163</v>
      </c>
      <c r="E151" s="228" t="s">
        <v>32</v>
      </c>
      <c r="F151" s="229" t="s">
        <v>243</v>
      </c>
      <c r="G151" s="227"/>
      <c r="H151" s="228" t="s">
        <v>32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163</v>
      </c>
      <c r="AU151" s="235" t="s">
        <v>88</v>
      </c>
      <c r="AV151" s="13" t="s">
        <v>86</v>
      </c>
      <c r="AW151" s="13" t="s">
        <v>39</v>
      </c>
      <c r="AX151" s="13" t="s">
        <v>78</v>
      </c>
      <c r="AY151" s="235" t="s">
        <v>153</v>
      </c>
    </row>
    <row r="152" s="14" customFormat="1">
      <c r="A152" s="14"/>
      <c r="B152" s="236"/>
      <c r="C152" s="237"/>
      <c r="D152" s="221" t="s">
        <v>163</v>
      </c>
      <c r="E152" s="238" t="s">
        <v>32</v>
      </c>
      <c r="F152" s="239" t="s">
        <v>244</v>
      </c>
      <c r="G152" s="237"/>
      <c r="H152" s="240">
        <v>7.0300000000000002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163</v>
      </c>
      <c r="AU152" s="246" t="s">
        <v>88</v>
      </c>
      <c r="AV152" s="14" t="s">
        <v>88</v>
      </c>
      <c r="AW152" s="14" t="s">
        <v>39</v>
      </c>
      <c r="AX152" s="14" t="s">
        <v>86</v>
      </c>
      <c r="AY152" s="246" t="s">
        <v>153</v>
      </c>
    </row>
    <row r="153" s="2" customFormat="1" ht="16.5" customHeight="1">
      <c r="A153" s="42"/>
      <c r="B153" s="43"/>
      <c r="C153" s="208" t="s">
        <v>245</v>
      </c>
      <c r="D153" s="208" t="s">
        <v>155</v>
      </c>
      <c r="E153" s="209" t="s">
        <v>246</v>
      </c>
      <c r="F153" s="210" t="s">
        <v>247</v>
      </c>
      <c r="G153" s="211" t="s">
        <v>196</v>
      </c>
      <c r="H153" s="212">
        <v>0.092999999999999999</v>
      </c>
      <c r="I153" s="213"/>
      <c r="J153" s="214">
        <f>ROUND(I153*H153,2)</f>
        <v>0</v>
      </c>
      <c r="K153" s="210" t="s">
        <v>32</v>
      </c>
      <c r="L153" s="48"/>
      <c r="M153" s="215" t="s">
        <v>32</v>
      </c>
      <c r="N153" s="216" t="s">
        <v>49</v>
      </c>
      <c r="O153" s="88"/>
      <c r="P153" s="217">
        <f>O153*H153</f>
        <v>0</v>
      </c>
      <c r="Q153" s="217">
        <v>1.0593999999999999</v>
      </c>
      <c r="R153" s="217">
        <f>Q153*H153</f>
        <v>0.098524199999999992</v>
      </c>
      <c r="S153" s="217">
        <v>0</v>
      </c>
      <c r="T153" s="21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9" t="s">
        <v>159</v>
      </c>
      <c r="AT153" s="219" t="s">
        <v>155</v>
      </c>
      <c r="AU153" s="219" t="s">
        <v>88</v>
      </c>
      <c r="AY153" s="20" t="s">
        <v>153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159</v>
      </c>
      <c r="BM153" s="219" t="s">
        <v>248</v>
      </c>
    </row>
    <row r="154" s="2" customFormat="1">
      <c r="A154" s="42"/>
      <c r="B154" s="43"/>
      <c r="C154" s="44"/>
      <c r="D154" s="221" t="s">
        <v>161</v>
      </c>
      <c r="E154" s="44"/>
      <c r="F154" s="222" t="s">
        <v>249</v>
      </c>
      <c r="G154" s="44"/>
      <c r="H154" s="44"/>
      <c r="I154" s="223"/>
      <c r="J154" s="44"/>
      <c r="K154" s="44"/>
      <c r="L154" s="48"/>
      <c r="M154" s="224"/>
      <c r="N154" s="22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161</v>
      </c>
      <c r="AU154" s="20" t="s">
        <v>88</v>
      </c>
    </row>
    <row r="155" s="13" customFormat="1">
      <c r="A155" s="13"/>
      <c r="B155" s="226"/>
      <c r="C155" s="227"/>
      <c r="D155" s="221" t="s">
        <v>163</v>
      </c>
      <c r="E155" s="228" t="s">
        <v>32</v>
      </c>
      <c r="F155" s="229" t="s">
        <v>250</v>
      </c>
      <c r="G155" s="227"/>
      <c r="H155" s="228" t="s">
        <v>32</v>
      </c>
      <c r="I155" s="230"/>
      <c r="J155" s="227"/>
      <c r="K155" s="227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163</v>
      </c>
      <c r="AU155" s="235" t="s">
        <v>88</v>
      </c>
      <c r="AV155" s="13" t="s">
        <v>86</v>
      </c>
      <c r="AW155" s="13" t="s">
        <v>39</v>
      </c>
      <c r="AX155" s="13" t="s">
        <v>78</v>
      </c>
      <c r="AY155" s="235" t="s">
        <v>153</v>
      </c>
    </row>
    <row r="156" s="14" customFormat="1">
      <c r="A156" s="14"/>
      <c r="B156" s="236"/>
      <c r="C156" s="237"/>
      <c r="D156" s="221" t="s">
        <v>163</v>
      </c>
      <c r="E156" s="238" t="s">
        <v>32</v>
      </c>
      <c r="F156" s="239" t="s">
        <v>251</v>
      </c>
      <c r="G156" s="237"/>
      <c r="H156" s="240">
        <v>0.052999999999999998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163</v>
      </c>
      <c r="AU156" s="246" t="s">
        <v>88</v>
      </c>
      <c r="AV156" s="14" t="s">
        <v>88</v>
      </c>
      <c r="AW156" s="14" t="s">
        <v>39</v>
      </c>
      <c r="AX156" s="14" t="s">
        <v>78</v>
      </c>
      <c r="AY156" s="246" t="s">
        <v>153</v>
      </c>
    </row>
    <row r="157" s="14" customFormat="1">
      <c r="A157" s="14"/>
      <c r="B157" s="236"/>
      <c r="C157" s="237"/>
      <c r="D157" s="221" t="s">
        <v>163</v>
      </c>
      <c r="E157" s="238" t="s">
        <v>32</v>
      </c>
      <c r="F157" s="239" t="s">
        <v>252</v>
      </c>
      <c r="G157" s="237"/>
      <c r="H157" s="240">
        <v>0.040000000000000001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163</v>
      </c>
      <c r="AU157" s="246" t="s">
        <v>88</v>
      </c>
      <c r="AV157" s="14" t="s">
        <v>88</v>
      </c>
      <c r="AW157" s="14" t="s">
        <v>39</v>
      </c>
      <c r="AX157" s="14" t="s">
        <v>78</v>
      </c>
      <c r="AY157" s="246" t="s">
        <v>153</v>
      </c>
    </row>
    <row r="158" s="15" customFormat="1">
      <c r="A158" s="15"/>
      <c r="B158" s="247"/>
      <c r="C158" s="248"/>
      <c r="D158" s="221" t="s">
        <v>163</v>
      </c>
      <c r="E158" s="249" t="s">
        <v>32</v>
      </c>
      <c r="F158" s="250" t="s">
        <v>167</v>
      </c>
      <c r="G158" s="248"/>
      <c r="H158" s="251">
        <v>0.092999999999999999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163</v>
      </c>
      <c r="AU158" s="257" t="s">
        <v>88</v>
      </c>
      <c r="AV158" s="15" t="s">
        <v>159</v>
      </c>
      <c r="AW158" s="15" t="s">
        <v>39</v>
      </c>
      <c r="AX158" s="15" t="s">
        <v>86</v>
      </c>
      <c r="AY158" s="257" t="s">
        <v>153</v>
      </c>
    </row>
    <row r="159" s="12" customFormat="1" ht="22.8" customHeight="1">
      <c r="A159" s="12"/>
      <c r="B159" s="192"/>
      <c r="C159" s="193"/>
      <c r="D159" s="194" t="s">
        <v>77</v>
      </c>
      <c r="E159" s="206" t="s">
        <v>172</v>
      </c>
      <c r="F159" s="206" t="s">
        <v>253</v>
      </c>
      <c r="G159" s="193"/>
      <c r="H159" s="193"/>
      <c r="I159" s="196"/>
      <c r="J159" s="207">
        <f>BK159</f>
        <v>0</v>
      </c>
      <c r="K159" s="193"/>
      <c r="L159" s="198"/>
      <c r="M159" s="199"/>
      <c r="N159" s="200"/>
      <c r="O159" s="200"/>
      <c r="P159" s="201">
        <f>SUM(P160:P192)</f>
        <v>0</v>
      </c>
      <c r="Q159" s="200"/>
      <c r="R159" s="201">
        <f>SUM(R160:R192)</f>
        <v>5.9833849599999995</v>
      </c>
      <c r="S159" s="200"/>
      <c r="T159" s="202">
        <f>SUM(T160:T192)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3" t="s">
        <v>86</v>
      </c>
      <c r="AT159" s="204" t="s">
        <v>77</v>
      </c>
      <c r="AU159" s="204" t="s">
        <v>86</v>
      </c>
      <c r="AY159" s="203" t="s">
        <v>153</v>
      </c>
      <c r="BK159" s="205">
        <f>SUM(BK160:BK192)</f>
        <v>0</v>
      </c>
    </row>
    <row r="160" s="2" customFormat="1" ht="16.5" customHeight="1">
      <c r="A160" s="42"/>
      <c r="B160" s="43"/>
      <c r="C160" s="208" t="s">
        <v>8</v>
      </c>
      <c r="D160" s="208" t="s">
        <v>155</v>
      </c>
      <c r="E160" s="209" t="s">
        <v>254</v>
      </c>
      <c r="F160" s="210" t="s">
        <v>255</v>
      </c>
      <c r="G160" s="211" t="s">
        <v>256</v>
      </c>
      <c r="H160" s="212">
        <v>5</v>
      </c>
      <c r="I160" s="213"/>
      <c r="J160" s="214">
        <f>ROUND(I160*H160,2)</f>
        <v>0</v>
      </c>
      <c r="K160" s="210" t="s">
        <v>32</v>
      </c>
      <c r="L160" s="48"/>
      <c r="M160" s="215" t="s">
        <v>32</v>
      </c>
      <c r="N160" s="216" t="s">
        <v>49</v>
      </c>
      <c r="O160" s="88"/>
      <c r="P160" s="217">
        <f>O160*H160</f>
        <v>0</v>
      </c>
      <c r="Q160" s="217">
        <v>0.022780000000000002</v>
      </c>
      <c r="R160" s="217">
        <f>Q160*H160</f>
        <v>0.1139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159</v>
      </c>
      <c r="AT160" s="219" t="s">
        <v>155</v>
      </c>
      <c r="AU160" s="219" t="s">
        <v>88</v>
      </c>
      <c r="AY160" s="20" t="s">
        <v>153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159</v>
      </c>
      <c r="BM160" s="219" t="s">
        <v>257</v>
      </c>
    </row>
    <row r="161" s="2" customFormat="1">
      <c r="A161" s="42"/>
      <c r="B161" s="43"/>
      <c r="C161" s="44"/>
      <c r="D161" s="221" t="s">
        <v>161</v>
      </c>
      <c r="E161" s="44"/>
      <c r="F161" s="222" t="s">
        <v>258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161</v>
      </c>
      <c r="AU161" s="20" t="s">
        <v>88</v>
      </c>
    </row>
    <row r="162" s="2" customFormat="1" ht="21.75" customHeight="1">
      <c r="A162" s="42"/>
      <c r="B162" s="43"/>
      <c r="C162" s="208" t="s">
        <v>259</v>
      </c>
      <c r="D162" s="208" t="s">
        <v>155</v>
      </c>
      <c r="E162" s="209" t="s">
        <v>260</v>
      </c>
      <c r="F162" s="210" t="s">
        <v>261</v>
      </c>
      <c r="G162" s="211" t="s">
        <v>196</v>
      </c>
      <c r="H162" s="212">
        <v>0.027</v>
      </c>
      <c r="I162" s="213"/>
      <c r="J162" s="214">
        <f>ROUND(I162*H162,2)</f>
        <v>0</v>
      </c>
      <c r="K162" s="210" t="s">
        <v>32</v>
      </c>
      <c r="L162" s="48"/>
      <c r="M162" s="215" t="s">
        <v>32</v>
      </c>
      <c r="N162" s="216" t="s">
        <v>49</v>
      </c>
      <c r="O162" s="88"/>
      <c r="P162" s="217">
        <f>O162*H162</f>
        <v>0</v>
      </c>
      <c r="Q162" s="217">
        <v>0.019539999999999998</v>
      </c>
      <c r="R162" s="217">
        <f>Q162*H162</f>
        <v>0.00052757999999999993</v>
      </c>
      <c r="S162" s="217">
        <v>0</v>
      </c>
      <c r="T162" s="21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19" t="s">
        <v>159</v>
      </c>
      <c r="AT162" s="219" t="s">
        <v>155</v>
      </c>
      <c r="AU162" s="219" t="s">
        <v>88</v>
      </c>
      <c r="AY162" s="20" t="s">
        <v>153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159</v>
      </c>
      <c r="BM162" s="219" t="s">
        <v>262</v>
      </c>
    </row>
    <row r="163" s="2" customFormat="1">
      <c r="A163" s="42"/>
      <c r="B163" s="43"/>
      <c r="C163" s="44"/>
      <c r="D163" s="221" t="s">
        <v>161</v>
      </c>
      <c r="E163" s="44"/>
      <c r="F163" s="222" t="s">
        <v>263</v>
      </c>
      <c r="G163" s="44"/>
      <c r="H163" s="44"/>
      <c r="I163" s="223"/>
      <c r="J163" s="44"/>
      <c r="K163" s="44"/>
      <c r="L163" s="48"/>
      <c r="M163" s="224"/>
      <c r="N163" s="22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161</v>
      </c>
      <c r="AU163" s="20" t="s">
        <v>88</v>
      </c>
    </row>
    <row r="164" s="14" customFormat="1">
      <c r="A164" s="14"/>
      <c r="B164" s="236"/>
      <c r="C164" s="237"/>
      <c r="D164" s="221" t="s">
        <v>163</v>
      </c>
      <c r="E164" s="238" t="s">
        <v>32</v>
      </c>
      <c r="F164" s="239" t="s">
        <v>264</v>
      </c>
      <c r="G164" s="237"/>
      <c r="H164" s="240">
        <v>0.027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163</v>
      </c>
      <c r="AU164" s="246" t="s">
        <v>88</v>
      </c>
      <c r="AV164" s="14" t="s">
        <v>88</v>
      </c>
      <c r="AW164" s="14" t="s">
        <v>39</v>
      </c>
      <c r="AX164" s="14" t="s">
        <v>86</v>
      </c>
      <c r="AY164" s="246" t="s">
        <v>153</v>
      </c>
    </row>
    <row r="165" s="2" customFormat="1" ht="16.5" customHeight="1">
      <c r="A165" s="42"/>
      <c r="B165" s="43"/>
      <c r="C165" s="258" t="s">
        <v>265</v>
      </c>
      <c r="D165" s="258" t="s">
        <v>266</v>
      </c>
      <c r="E165" s="259" t="s">
        <v>267</v>
      </c>
      <c r="F165" s="260" t="s">
        <v>268</v>
      </c>
      <c r="G165" s="261" t="s">
        <v>196</v>
      </c>
      <c r="H165" s="262">
        <v>0.027</v>
      </c>
      <c r="I165" s="263"/>
      <c r="J165" s="264">
        <f>ROUND(I165*H165,2)</f>
        <v>0</v>
      </c>
      <c r="K165" s="260" t="s">
        <v>32</v>
      </c>
      <c r="L165" s="265"/>
      <c r="M165" s="266" t="s">
        <v>32</v>
      </c>
      <c r="N165" s="267" t="s">
        <v>49</v>
      </c>
      <c r="O165" s="88"/>
      <c r="P165" s="217">
        <f>O165*H165</f>
        <v>0</v>
      </c>
      <c r="Q165" s="217">
        <v>1</v>
      </c>
      <c r="R165" s="217">
        <f>Q165*H165</f>
        <v>0.027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200</v>
      </c>
      <c r="AT165" s="219" t="s">
        <v>266</v>
      </c>
      <c r="AU165" s="219" t="s">
        <v>88</v>
      </c>
      <c r="AY165" s="20" t="s">
        <v>153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159</v>
      </c>
      <c r="BM165" s="219" t="s">
        <v>269</v>
      </c>
    </row>
    <row r="166" s="2" customFormat="1">
      <c r="A166" s="42"/>
      <c r="B166" s="43"/>
      <c r="C166" s="44"/>
      <c r="D166" s="221" t="s">
        <v>161</v>
      </c>
      <c r="E166" s="44"/>
      <c r="F166" s="222" t="s">
        <v>268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161</v>
      </c>
      <c r="AU166" s="20" t="s">
        <v>88</v>
      </c>
    </row>
    <row r="167" s="2" customFormat="1" ht="16.5" customHeight="1">
      <c r="A167" s="42"/>
      <c r="B167" s="43"/>
      <c r="C167" s="208" t="s">
        <v>270</v>
      </c>
      <c r="D167" s="208" t="s">
        <v>155</v>
      </c>
      <c r="E167" s="209" t="s">
        <v>271</v>
      </c>
      <c r="F167" s="210" t="s">
        <v>272</v>
      </c>
      <c r="G167" s="211" t="s">
        <v>240</v>
      </c>
      <c r="H167" s="212">
        <v>2.444</v>
      </c>
      <c r="I167" s="213"/>
      <c r="J167" s="214">
        <f>ROUND(I167*H167,2)</f>
        <v>0</v>
      </c>
      <c r="K167" s="210" t="s">
        <v>32</v>
      </c>
      <c r="L167" s="48"/>
      <c r="M167" s="215" t="s">
        <v>32</v>
      </c>
      <c r="N167" s="216" t="s">
        <v>49</v>
      </c>
      <c r="O167" s="88"/>
      <c r="P167" s="217">
        <f>O167*H167</f>
        <v>0</v>
      </c>
      <c r="Q167" s="217">
        <v>0.082580000000000001</v>
      </c>
      <c r="R167" s="217">
        <f>Q167*H167</f>
        <v>0.20182552000000001</v>
      </c>
      <c r="S167" s="217">
        <v>0</v>
      </c>
      <c r="T167" s="21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159</v>
      </c>
      <c r="AT167" s="219" t="s">
        <v>155</v>
      </c>
      <c r="AU167" s="219" t="s">
        <v>88</v>
      </c>
      <c r="AY167" s="20" t="s">
        <v>153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86</v>
      </c>
      <c r="BK167" s="220">
        <f>ROUND(I167*H167,2)</f>
        <v>0</v>
      </c>
      <c r="BL167" s="20" t="s">
        <v>159</v>
      </c>
      <c r="BM167" s="219" t="s">
        <v>273</v>
      </c>
    </row>
    <row r="168" s="2" customFormat="1">
      <c r="A168" s="42"/>
      <c r="B168" s="43"/>
      <c r="C168" s="44"/>
      <c r="D168" s="221" t="s">
        <v>161</v>
      </c>
      <c r="E168" s="44"/>
      <c r="F168" s="222" t="s">
        <v>274</v>
      </c>
      <c r="G168" s="44"/>
      <c r="H168" s="44"/>
      <c r="I168" s="223"/>
      <c r="J168" s="44"/>
      <c r="K168" s="44"/>
      <c r="L168" s="48"/>
      <c r="M168" s="224"/>
      <c r="N168" s="22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161</v>
      </c>
      <c r="AU168" s="20" t="s">
        <v>88</v>
      </c>
    </row>
    <row r="169" s="13" customFormat="1">
      <c r="A169" s="13"/>
      <c r="B169" s="226"/>
      <c r="C169" s="227"/>
      <c r="D169" s="221" t="s">
        <v>163</v>
      </c>
      <c r="E169" s="228" t="s">
        <v>32</v>
      </c>
      <c r="F169" s="229" t="s">
        <v>275</v>
      </c>
      <c r="G169" s="227"/>
      <c r="H169" s="228" t="s">
        <v>32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163</v>
      </c>
      <c r="AU169" s="235" t="s">
        <v>88</v>
      </c>
      <c r="AV169" s="13" t="s">
        <v>86</v>
      </c>
      <c r="AW169" s="13" t="s">
        <v>39</v>
      </c>
      <c r="AX169" s="13" t="s">
        <v>78</v>
      </c>
      <c r="AY169" s="235" t="s">
        <v>153</v>
      </c>
    </row>
    <row r="170" s="14" customFormat="1">
      <c r="A170" s="14"/>
      <c r="B170" s="236"/>
      <c r="C170" s="237"/>
      <c r="D170" s="221" t="s">
        <v>163</v>
      </c>
      <c r="E170" s="238" t="s">
        <v>32</v>
      </c>
      <c r="F170" s="239" t="s">
        <v>276</v>
      </c>
      <c r="G170" s="237"/>
      <c r="H170" s="240">
        <v>2.444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163</v>
      </c>
      <c r="AU170" s="246" t="s">
        <v>88</v>
      </c>
      <c r="AV170" s="14" t="s">
        <v>88</v>
      </c>
      <c r="AW170" s="14" t="s">
        <v>39</v>
      </c>
      <c r="AX170" s="14" t="s">
        <v>86</v>
      </c>
      <c r="AY170" s="246" t="s">
        <v>153</v>
      </c>
    </row>
    <row r="171" s="2" customFormat="1" ht="16.5" customHeight="1">
      <c r="A171" s="42"/>
      <c r="B171" s="43"/>
      <c r="C171" s="208" t="s">
        <v>277</v>
      </c>
      <c r="D171" s="208" t="s">
        <v>155</v>
      </c>
      <c r="E171" s="209" t="s">
        <v>278</v>
      </c>
      <c r="F171" s="210" t="s">
        <v>279</v>
      </c>
      <c r="G171" s="211" t="s">
        <v>240</v>
      </c>
      <c r="H171" s="212">
        <v>39.161999999999999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49</v>
      </c>
      <c r="O171" s="88"/>
      <c r="P171" s="217">
        <f>O171*H171</f>
        <v>0</v>
      </c>
      <c r="Q171" s="217">
        <v>0.12021</v>
      </c>
      <c r="R171" s="217">
        <f>Q171*H171</f>
        <v>4.7076640200000002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159</v>
      </c>
      <c r="AT171" s="219" t="s">
        <v>155</v>
      </c>
      <c r="AU171" s="219" t="s">
        <v>88</v>
      </c>
      <c r="AY171" s="20" t="s">
        <v>153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159</v>
      </c>
      <c r="BM171" s="219" t="s">
        <v>280</v>
      </c>
    </row>
    <row r="172" s="2" customFormat="1">
      <c r="A172" s="42"/>
      <c r="B172" s="43"/>
      <c r="C172" s="44"/>
      <c r="D172" s="221" t="s">
        <v>161</v>
      </c>
      <c r="E172" s="44"/>
      <c r="F172" s="222" t="s">
        <v>281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161</v>
      </c>
      <c r="AU172" s="20" t="s">
        <v>88</v>
      </c>
    </row>
    <row r="173" s="14" customFormat="1">
      <c r="A173" s="14"/>
      <c r="B173" s="236"/>
      <c r="C173" s="237"/>
      <c r="D173" s="221" t="s">
        <v>163</v>
      </c>
      <c r="E173" s="238" t="s">
        <v>32</v>
      </c>
      <c r="F173" s="239" t="s">
        <v>282</v>
      </c>
      <c r="G173" s="237"/>
      <c r="H173" s="240">
        <v>7.8259999999999996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163</v>
      </c>
      <c r="AU173" s="246" t="s">
        <v>88</v>
      </c>
      <c r="AV173" s="14" t="s">
        <v>88</v>
      </c>
      <c r="AW173" s="14" t="s">
        <v>39</v>
      </c>
      <c r="AX173" s="14" t="s">
        <v>78</v>
      </c>
      <c r="AY173" s="246" t="s">
        <v>153</v>
      </c>
    </row>
    <row r="174" s="14" customFormat="1">
      <c r="A174" s="14"/>
      <c r="B174" s="236"/>
      <c r="C174" s="237"/>
      <c r="D174" s="221" t="s">
        <v>163</v>
      </c>
      <c r="E174" s="238" t="s">
        <v>32</v>
      </c>
      <c r="F174" s="239" t="s">
        <v>283</v>
      </c>
      <c r="G174" s="237"/>
      <c r="H174" s="240">
        <v>31.335999999999999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163</v>
      </c>
      <c r="AU174" s="246" t="s">
        <v>88</v>
      </c>
      <c r="AV174" s="14" t="s">
        <v>88</v>
      </c>
      <c r="AW174" s="14" t="s">
        <v>39</v>
      </c>
      <c r="AX174" s="14" t="s">
        <v>78</v>
      </c>
      <c r="AY174" s="246" t="s">
        <v>153</v>
      </c>
    </row>
    <row r="175" s="15" customFormat="1">
      <c r="A175" s="15"/>
      <c r="B175" s="247"/>
      <c r="C175" s="248"/>
      <c r="D175" s="221" t="s">
        <v>163</v>
      </c>
      <c r="E175" s="249" t="s">
        <v>32</v>
      </c>
      <c r="F175" s="250" t="s">
        <v>167</v>
      </c>
      <c r="G175" s="248"/>
      <c r="H175" s="251">
        <v>39.161999999999999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163</v>
      </c>
      <c r="AU175" s="257" t="s">
        <v>88</v>
      </c>
      <c r="AV175" s="15" t="s">
        <v>159</v>
      </c>
      <c r="AW175" s="15" t="s">
        <v>39</v>
      </c>
      <c r="AX175" s="15" t="s">
        <v>86</v>
      </c>
      <c r="AY175" s="257" t="s">
        <v>153</v>
      </c>
    </row>
    <row r="176" s="2" customFormat="1" ht="16.5" customHeight="1">
      <c r="A176" s="42"/>
      <c r="B176" s="43"/>
      <c r="C176" s="208" t="s">
        <v>284</v>
      </c>
      <c r="D176" s="208" t="s">
        <v>155</v>
      </c>
      <c r="E176" s="209" t="s">
        <v>285</v>
      </c>
      <c r="F176" s="210" t="s">
        <v>286</v>
      </c>
      <c r="G176" s="211" t="s">
        <v>240</v>
      </c>
      <c r="H176" s="212">
        <v>2.444</v>
      </c>
      <c r="I176" s="213"/>
      <c r="J176" s="214">
        <f>ROUND(I176*H176,2)</f>
        <v>0</v>
      </c>
      <c r="K176" s="210" t="s">
        <v>32</v>
      </c>
      <c r="L176" s="48"/>
      <c r="M176" s="215" t="s">
        <v>32</v>
      </c>
      <c r="N176" s="216" t="s">
        <v>49</v>
      </c>
      <c r="O176" s="88"/>
      <c r="P176" s="217">
        <f>O176*H176</f>
        <v>0</v>
      </c>
      <c r="Q176" s="217">
        <v>0.079210000000000003</v>
      </c>
      <c r="R176" s="217">
        <f>Q176*H176</f>
        <v>0.19358924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159</v>
      </c>
      <c r="AT176" s="219" t="s">
        <v>155</v>
      </c>
      <c r="AU176" s="219" t="s">
        <v>88</v>
      </c>
      <c r="AY176" s="20" t="s">
        <v>153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159</v>
      </c>
      <c r="BM176" s="219" t="s">
        <v>287</v>
      </c>
    </row>
    <row r="177" s="2" customFormat="1">
      <c r="A177" s="42"/>
      <c r="B177" s="43"/>
      <c r="C177" s="44"/>
      <c r="D177" s="221" t="s">
        <v>161</v>
      </c>
      <c r="E177" s="44"/>
      <c r="F177" s="222" t="s">
        <v>288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161</v>
      </c>
      <c r="AU177" s="20" t="s">
        <v>88</v>
      </c>
    </row>
    <row r="178" s="13" customFormat="1">
      <c r="A178" s="13"/>
      <c r="B178" s="226"/>
      <c r="C178" s="227"/>
      <c r="D178" s="221" t="s">
        <v>163</v>
      </c>
      <c r="E178" s="228" t="s">
        <v>32</v>
      </c>
      <c r="F178" s="229" t="s">
        <v>275</v>
      </c>
      <c r="G178" s="227"/>
      <c r="H178" s="228" t="s">
        <v>32</v>
      </c>
      <c r="I178" s="230"/>
      <c r="J178" s="227"/>
      <c r="K178" s="227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163</v>
      </c>
      <c r="AU178" s="235" t="s">
        <v>88</v>
      </c>
      <c r="AV178" s="13" t="s">
        <v>86</v>
      </c>
      <c r="AW178" s="13" t="s">
        <v>39</v>
      </c>
      <c r="AX178" s="13" t="s">
        <v>78</v>
      </c>
      <c r="AY178" s="235" t="s">
        <v>153</v>
      </c>
    </row>
    <row r="179" s="14" customFormat="1">
      <c r="A179" s="14"/>
      <c r="B179" s="236"/>
      <c r="C179" s="237"/>
      <c r="D179" s="221" t="s">
        <v>163</v>
      </c>
      <c r="E179" s="238" t="s">
        <v>32</v>
      </c>
      <c r="F179" s="239" t="s">
        <v>276</v>
      </c>
      <c r="G179" s="237"/>
      <c r="H179" s="240">
        <v>2.444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163</v>
      </c>
      <c r="AU179" s="246" t="s">
        <v>88</v>
      </c>
      <c r="AV179" s="14" t="s">
        <v>88</v>
      </c>
      <c r="AW179" s="14" t="s">
        <v>39</v>
      </c>
      <c r="AX179" s="14" t="s">
        <v>86</v>
      </c>
      <c r="AY179" s="246" t="s">
        <v>153</v>
      </c>
    </row>
    <row r="180" s="2" customFormat="1" ht="16.5" customHeight="1">
      <c r="A180" s="42"/>
      <c r="B180" s="43"/>
      <c r="C180" s="208" t="s">
        <v>7</v>
      </c>
      <c r="D180" s="208" t="s">
        <v>155</v>
      </c>
      <c r="E180" s="209" t="s">
        <v>289</v>
      </c>
      <c r="F180" s="210" t="s">
        <v>290</v>
      </c>
      <c r="G180" s="211" t="s">
        <v>291</v>
      </c>
      <c r="H180" s="212">
        <v>3.5</v>
      </c>
      <c r="I180" s="213"/>
      <c r="J180" s="214">
        <f>ROUND(I180*H180,2)</f>
        <v>0</v>
      </c>
      <c r="K180" s="210" t="s">
        <v>32</v>
      </c>
      <c r="L180" s="48"/>
      <c r="M180" s="215" t="s">
        <v>32</v>
      </c>
      <c r="N180" s="216" t="s">
        <v>49</v>
      </c>
      <c r="O180" s="88"/>
      <c r="P180" s="217">
        <f>O180*H180</f>
        <v>0</v>
      </c>
      <c r="Q180" s="217">
        <v>0.00012</v>
      </c>
      <c r="R180" s="217">
        <f>Q180*H180</f>
        <v>0.00042000000000000002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159</v>
      </c>
      <c r="AT180" s="219" t="s">
        <v>155</v>
      </c>
      <c r="AU180" s="219" t="s">
        <v>88</v>
      </c>
      <c r="AY180" s="20" t="s">
        <v>153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159</v>
      </c>
      <c r="BM180" s="219" t="s">
        <v>292</v>
      </c>
    </row>
    <row r="181" s="2" customFormat="1">
      <c r="A181" s="42"/>
      <c r="B181" s="43"/>
      <c r="C181" s="44"/>
      <c r="D181" s="221" t="s">
        <v>161</v>
      </c>
      <c r="E181" s="44"/>
      <c r="F181" s="222" t="s">
        <v>293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161</v>
      </c>
      <c r="AU181" s="20" t="s">
        <v>88</v>
      </c>
    </row>
    <row r="182" s="14" customFormat="1">
      <c r="A182" s="14"/>
      <c r="B182" s="236"/>
      <c r="C182" s="237"/>
      <c r="D182" s="221" t="s">
        <v>163</v>
      </c>
      <c r="E182" s="238" t="s">
        <v>32</v>
      </c>
      <c r="F182" s="239" t="s">
        <v>294</v>
      </c>
      <c r="G182" s="237"/>
      <c r="H182" s="240">
        <v>3.5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163</v>
      </c>
      <c r="AU182" s="246" t="s">
        <v>88</v>
      </c>
      <c r="AV182" s="14" t="s">
        <v>88</v>
      </c>
      <c r="AW182" s="14" t="s">
        <v>39</v>
      </c>
      <c r="AX182" s="14" t="s">
        <v>86</v>
      </c>
      <c r="AY182" s="246" t="s">
        <v>153</v>
      </c>
    </row>
    <row r="183" s="2" customFormat="1" ht="16.5" customHeight="1">
      <c r="A183" s="42"/>
      <c r="B183" s="43"/>
      <c r="C183" s="208" t="s">
        <v>295</v>
      </c>
      <c r="D183" s="208" t="s">
        <v>155</v>
      </c>
      <c r="E183" s="209" t="s">
        <v>296</v>
      </c>
      <c r="F183" s="210" t="s">
        <v>297</v>
      </c>
      <c r="G183" s="211" t="s">
        <v>291</v>
      </c>
      <c r="H183" s="212">
        <v>17.5</v>
      </c>
      <c r="I183" s="213"/>
      <c r="J183" s="214">
        <f>ROUND(I183*H183,2)</f>
        <v>0</v>
      </c>
      <c r="K183" s="210" t="s">
        <v>32</v>
      </c>
      <c r="L183" s="48"/>
      <c r="M183" s="215" t="s">
        <v>32</v>
      </c>
      <c r="N183" s="216" t="s">
        <v>49</v>
      </c>
      <c r="O183" s="88"/>
      <c r="P183" s="217">
        <f>O183*H183</f>
        <v>0</v>
      </c>
      <c r="Q183" s="217">
        <v>0.00012999999999999999</v>
      </c>
      <c r="R183" s="217">
        <f>Q183*H183</f>
        <v>0.0022749999999999997</v>
      </c>
      <c r="S183" s="217">
        <v>0</v>
      </c>
      <c r="T183" s="218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19" t="s">
        <v>159</v>
      </c>
      <c r="AT183" s="219" t="s">
        <v>155</v>
      </c>
      <c r="AU183" s="219" t="s">
        <v>88</v>
      </c>
      <c r="AY183" s="20" t="s">
        <v>153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159</v>
      </c>
      <c r="BM183" s="219" t="s">
        <v>298</v>
      </c>
    </row>
    <row r="184" s="2" customFormat="1">
      <c r="A184" s="42"/>
      <c r="B184" s="43"/>
      <c r="C184" s="44"/>
      <c r="D184" s="221" t="s">
        <v>161</v>
      </c>
      <c r="E184" s="44"/>
      <c r="F184" s="222" t="s">
        <v>299</v>
      </c>
      <c r="G184" s="44"/>
      <c r="H184" s="44"/>
      <c r="I184" s="223"/>
      <c r="J184" s="44"/>
      <c r="K184" s="44"/>
      <c r="L184" s="48"/>
      <c r="M184" s="224"/>
      <c r="N184" s="225"/>
      <c r="O184" s="88"/>
      <c r="P184" s="88"/>
      <c r="Q184" s="88"/>
      <c r="R184" s="88"/>
      <c r="S184" s="88"/>
      <c r="T184" s="89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T184" s="20" t="s">
        <v>161</v>
      </c>
      <c r="AU184" s="20" t="s">
        <v>88</v>
      </c>
    </row>
    <row r="185" s="14" customFormat="1">
      <c r="A185" s="14"/>
      <c r="B185" s="236"/>
      <c r="C185" s="237"/>
      <c r="D185" s="221" t="s">
        <v>163</v>
      </c>
      <c r="E185" s="238" t="s">
        <v>32</v>
      </c>
      <c r="F185" s="239" t="s">
        <v>300</v>
      </c>
      <c r="G185" s="237"/>
      <c r="H185" s="240">
        <v>17.5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163</v>
      </c>
      <c r="AU185" s="246" t="s">
        <v>88</v>
      </c>
      <c r="AV185" s="14" t="s">
        <v>88</v>
      </c>
      <c r="AW185" s="14" t="s">
        <v>39</v>
      </c>
      <c r="AX185" s="14" t="s">
        <v>86</v>
      </c>
      <c r="AY185" s="246" t="s">
        <v>153</v>
      </c>
    </row>
    <row r="186" s="2" customFormat="1" ht="16.5" customHeight="1">
      <c r="A186" s="42"/>
      <c r="B186" s="43"/>
      <c r="C186" s="208" t="s">
        <v>301</v>
      </c>
      <c r="D186" s="208" t="s">
        <v>155</v>
      </c>
      <c r="E186" s="209" t="s">
        <v>302</v>
      </c>
      <c r="F186" s="210" t="s">
        <v>303</v>
      </c>
      <c r="G186" s="211" t="s">
        <v>240</v>
      </c>
      <c r="H186" s="212">
        <v>0.46000000000000002</v>
      </c>
      <c r="I186" s="213"/>
      <c r="J186" s="214">
        <f>ROUND(I186*H186,2)</f>
        <v>0</v>
      </c>
      <c r="K186" s="210" t="s">
        <v>32</v>
      </c>
      <c r="L186" s="48"/>
      <c r="M186" s="215" t="s">
        <v>32</v>
      </c>
      <c r="N186" s="216" t="s">
        <v>49</v>
      </c>
      <c r="O186" s="88"/>
      <c r="P186" s="217">
        <f>O186*H186</f>
        <v>0</v>
      </c>
      <c r="Q186" s="217">
        <v>0.17818000000000001</v>
      </c>
      <c r="R186" s="217">
        <f>Q186*H186</f>
        <v>0.081962800000000002</v>
      </c>
      <c r="S186" s="217">
        <v>0</v>
      </c>
      <c r="T186" s="21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159</v>
      </c>
      <c r="AT186" s="219" t="s">
        <v>155</v>
      </c>
      <c r="AU186" s="219" t="s">
        <v>88</v>
      </c>
      <c r="AY186" s="20" t="s">
        <v>153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159</v>
      </c>
      <c r="BM186" s="219" t="s">
        <v>304</v>
      </c>
    </row>
    <row r="187" s="2" customFormat="1">
      <c r="A187" s="42"/>
      <c r="B187" s="43"/>
      <c r="C187" s="44"/>
      <c r="D187" s="221" t="s">
        <v>161</v>
      </c>
      <c r="E187" s="44"/>
      <c r="F187" s="222" t="s">
        <v>305</v>
      </c>
      <c r="G187" s="44"/>
      <c r="H187" s="44"/>
      <c r="I187" s="223"/>
      <c r="J187" s="44"/>
      <c r="K187" s="44"/>
      <c r="L187" s="48"/>
      <c r="M187" s="224"/>
      <c r="N187" s="22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161</v>
      </c>
      <c r="AU187" s="20" t="s">
        <v>88</v>
      </c>
    </row>
    <row r="188" s="14" customFormat="1">
      <c r="A188" s="14"/>
      <c r="B188" s="236"/>
      <c r="C188" s="237"/>
      <c r="D188" s="221" t="s">
        <v>163</v>
      </c>
      <c r="E188" s="238" t="s">
        <v>32</v>
      </c>
      <c r="F188" s="239" t="s">
        <v>306</v>
      </c>
      <c r="G188" s="237"/>
      <c r="H188" s="240">
        <v>0.46000000000000002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163</v>
      </c>
      <c r="AU188" s="246" t="s">
        <v>88</v>
      </c>
      <c r="AV188" s="14" t="s">
        <v>88</v>
      </c>
      <c r="AW188" s="14" t="s">
        <v>39</v>
      </c>
      <c r="AX188" s="14" t="s">
        <v>86</v>
      </c>
      <c r="AY188" s="246" t="s">
        <v>153</v>
      </c>
    </row>
    <row r="189" s="2" customFormat="1" ht="16.5" customHeight="1">
      <c r="A189" s="42"/>
      <c r="B189" s="43"/>
      <c r="C189" s="208" t="s">
        <v>307</v>
      </c>
      <c r="D189" s="208" t="s">
        <v>155</v>
      </c>
      <c r="E189" s="209" t="s">
        <v>308</v>
      </c>
      <c r="F189" s="210" t="s">
        <v>309</v>
      </c>
      <c r="G189" s="211" t="s">
        <v>240</v>
      </c>
      <c r="H189" s="212">
        <v>1.44</v>
      </c>
      <c r="I189" s="213"/>
      <c r="J189" s="214">
        <f>ROUND(I189*H189,2)</f>
        <v>0</v>
      </c>
      <c r="K189" s="210" t="s">
        <v>32</v>
      </c>
      <c r="L189" s="48"/>
      <c r="M189" s="215" t="s">
        <v>32</v>
      </c>
      <c r="N189" s="216" t="s">
        <v>49</v>
      </c>
      <c r="O189" s="88"/>
      <c r="P189" s="217">
        <f>O189*H189</f>
        <v>0</v>
      </c>
      <c r="Q189" s="217">
        <v>0.45432</v>
      </c>
      <c r="R189" s="217">
        <f>Q189*H189</f>
        <v>0.65422079999999994</v>
      </c>
      <c r="S189" s="217">
        <v>0</v>
      </c>
      <c r="T189" s="21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19" t="s">
        <v>159</v>
      </c>
      <c r="AT189" s="219" t="s">
        <v>155</v>
      </c>
      <c r="AU189" s="219" t="s">
        <v>88</v>
      </c>
      <c r="AY189" s="20" t="s">
        <v>153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86</v>
      </c>
      <c r="BK189" s="220">
        <f>ROUND(I189*H189,2)</f>
        <v>0</v>
      </c>
      <c r="BL189" s="20" t="s">
        <v>159</v>
      </c>
      <c r="BM189" s="219" t="s">
        <v>310</v>
      </c>
    </row>
    <row r="190" s="2" customFormat="1">
      <c r="A190" s="42"/>
      <c r="B190" s="43"/>
      <c r="C190" s="44"/>
      <c r="D190" s="221" t="s">
        <v>161</v>
      </c>
      <c r="E190" s="44"/>
      <c r="F190" s="222" t="s">
        <v>311</v>
      </c>
      <c r="G190" s="44"/>
      <c r="H190" s="44"/>
      <c r="I190" s="223"/>
      <c r="J190" s="44"/>
      <c r="K190" s="44"/>
      <c r="L190" s="48"/>
      <c r="M190" s="224"/>
      <c r="N190" s="22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161</v>
      </c>
      <c r="AU190" s="20" t="s">
        <v>88</v>
      </c>
    </row>
    <row r="191" s="13" customFormat="1">
      <c r="A191" s="13"/>
      <c r="B191" s="226"/>
      <c r="C191" s="227"/>
      <c r="D191" s="221" t="s">
        <v>163</v>
      </c>
      <c r="E191" s="228" t="s">
        <v>32</v>
      </c>
      <c r="F191" s="229" t="s">
        <v>312</v>
      </c>
      <c r="G191" s="227"/>
      <c r="H191" s="228" t="s">
        <v>32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163</v>
      </c>
      <c r="AU191" s="235" t="s">
        <v>88</v>
      </c>
      <c r="AV191" s="13" t="s">
        <v>86</v>
      </c>
      <c r="AW191" s="13" t="s">
        <v>39</v>
      </c>
      <c r="AX191" s="13" t="s">
        <v>78</v>
      </c>
      <c r="AY191" s="235" t="s">
        <v>153</v>
      </c>
    </row>
    <row r="192" s="14" customFormat="1">
      <c r="A192" s="14"/>
      <c r="B192" s="236"/>
      <c r="C192" s="237"/>
      <c r="D192" s="221" t="s">
        <v>163</v>
      </c>
      <c r="E192" s="238" t="s">
        <v>32</v>
      </c>
      <c r="F192" s="239" t="s">
        <v>313</v>
      </c>
      <c r="G192" s="237"/>
      <c r="H192" s="240">
        <v>1.44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163</v>
      </c>
      <c r="AU192" s="246" t="s">
        <v>88</v>
      </c>
      <c r="AV192" s="14" t="s">
        <v>88</v>
      </c>
      <c r="AW192" s="14" t="s">
        <v>39</v>
      </c>
      <c r="AX192" s="14" t="s">
        <v>86</v>
      </c>
      <c r="AY192" s="246" t="s">
        <v>153</v>
      </c>
    </row>
    <row r="193" s="12" customFormat="1" ht="22.8" customHeight="1">
      <c r="A193" s="12"/>
      <c r="B193" s="192"/>
      <c r="C193" s="193"/>
      <c r="D193" s="194" t="s">
        <v>77</v>
      </c>
      <c r="E193" s="206" t="s">
        <v>159</v>
      </c>
      <c r="F193" s="206" t="s">
        <v>314</v>
      </c>
      <c r="G193" s="193"/>
      <c r="H193" s="193"/>
      <c r="I193" s="196"/>
      <c r="J193" s="207">
        <f>BK193</f>
        <v>0</v>
      </c>
      <c r="K193" s="193"/>
      <c r="L193" s="198"/>
      <c r="M193" s="199"/>
      <c r="N193" s="200"/>
      <c r="O193" s="200"/>
      <c r="P193" s="201">
        <f>SUM(P194:P208)</f>
        <v>0</v>
      </c>
      <c r="Q193" s="200"/>
      <c r="R193" s="201">
        <f>SUM(R194:R208)</f>
        <v>0.26402459</v>
      </c>
      <c r="S193" s="200"/>
      <c r="T193" s="202">
        <f>SUM(T194:T208)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3" t="s">
        <v>86</v>
      </c>
      <c r="AT193" s="204" t="s">
        <v>77</v>
      </c>
      <c r="AU193" s="204" t="s">
        <v>86</v>
      </c>
      <c r="AY193" s="203" t="s">
        <v>153</v>
      </c>
      <c r="BK193" s="205">
        <f>SUM(BK194:BK208)</f>
        <v>0</v>
      </c>
    </row>
    <row r="194" s="2" customFormat="1" ht="16.5" customHeight="1">
      <c r="A194" s="42"/>
      <c r="B194" s="43"/>
      <c r="C194" s="208" t="s">
        <v>315</v>
      </c>
      <c r="D194" s="208" t="s">
        <v>155</v>
      </c>
      <c r="E194" s="209" t="s">
        <v>316</v>
      </c>
      <c r="F194" s="210" t="s">
        <v>317</v>
      </c>
      <c r="G194" s="211" t="s">
        <v>158</v>
      </c>
      <c r="H194" s="212">
        <v>0.098000000000000004</v>
      </c>
      <c r="I194" s="213"/>
      <c r="J194" s="214">
        <f>ROUND(I194*H194,2)</f>
        <v>0</v>
      </c>
      <c r="K194" s="210" t="s">
        <v>32</v>
      </c>
      <c r="L194" s="48"/>
      <c r="M194" s="215" t="s">
        <v>32</v>
      </c>
      <c r="N194" s="216" t="s">
        <v>49</v>
      </c>
      <c r="O194" s="88"/>
      <c r="P194" s="217">
        <f>O194*H194</f>
        <v>0</v>
      </c>
      <c r="Q194" s="217">
        <v>2.5020099999999998</v>
      </c>
      <c r="R194" s="217">
        <f>Q194*H194</f>
        <v>0.24519697999999998</v>
      </c>
      <c r="S194" s="217">
        <v>0</v>
      </c>
      <c r="T194" s="21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19" t="s">
        <v>159</v>
      </c>
      <c r="AT194" s="219" t="s">
        <v>155</v>
      </c>
      <c r="AU194" s="219" t="s">
        <v>88</v>
      </c>
      <c r="AY194" s="20" t="s">
        <v>153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86</v>
      </c>
      <c r="BK194" s="220">
        <f>ROUND(I194*H194,2)</f>
        <v>0</v>
      </c>
      <c r="BL194" s="20" t="s">
        <v>159</v>
      </c>
      <c r="BM194" s="219" t="s">
        <v>318</v>
      </c>
    </row>
    <row r="195" s="2" customFormat="1">
      <c r="A195" s="42"/>
      <c r="B195" s="43"/>
      <c r="C195" s="44"/>
      <c r="D195" s="221" t="s">
        <v>161</v>
      </c>
      <c r="E195" s="44"/>
      <c r="F195" s="222" t="s">
        <v>319</v>
      </c>
      <c r="G195" s="44"/>
      <c r="H195" s="44"/>
      <c r="I195" s="223"/>
      <c r="J195" s="44"/>
      <c r="K195" s="44"/>
      <c r="L195" s="48"/>
      <c r="M195" s="224"/>
      <c r="N195" s="22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161</v>
      </c>
      <c r="AU195" s="20" t="s">
        <v>88</v>
      </c>
    </row>
    <row r="196" s="13" customFormat="1">
      <c r="A196" s="13"/>
      <c r="B196" s="226"/>
      <c r="C196" s="227"/>
      <c r="D196" s="221" t="s">
        <v>163</v>
      </c>
      <c r="E196" s="228" t="s">
        <v>32</v>
      </c>
      <c r="F196" s="229" t="s">
        <v>320</v>
      </c>
      <c r="G196" s="227"/>
      <c r="H196" s="228" t="s">
        <v>32</v>
      </c>
      <c r="I196" s="230"/>
      <c r="J196" s="227"/>
      <c r="K196" s="227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163</v>
      </c>
      <c r="AU196" s="235" t="s">
        <v>88</v>
      </c>
      <c r="AV196" s="13" t="s">
        <v>86</v>
      </c>
      <c r="AW196" s="13" t="s">
        <v>39</v>
      </c>
      <c r="AX196" s="13" t="s">
        <v>78</v>
      </c>
      <c r="AY196" s="235" t="s">
        <v>153</v>
      </c>
    </row>
    <row r="197" s="14" customFormat="1">
      <c r="A197" s="14"/>
      <c r="B197" s="236"/>
      <c r="C197" s="237"/>
      <c r="D197" s="221" t="s">
        <v>163</v>
      </c>
      <c r="E197" s="238" t="s">
        <v>32</v>
      </c>
      <c r="F197" s="239" t="s">
        <v>321</v>
      </c>
      <c r="G197" s="237"/>
      <c r="H197" s="240">
        <v>0.078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163</v>
      </c>
      <c r="AU197" s="246" t="s">
        <v>88</v>
      </c>
      <c r="AV197" s="14" t="s">
        <v>88</v>
      </c>
      <c r="AW197" s="14" t="s">
        <v>39</v>
      </c>
      <c r="AX197" s="14" t="s">
        <v>78</v>
      </c>
      <c r="AY197" s="246" t="s">
        <v>153</v>
      </c>
    </row>
    <row r="198" s="13" customFormat="1">
      <c r="A198" s="13"/>
      <c r="B198" s="226"/>
      <c r="C198" s="227"/>
      <c r="D198" s="221" t="s">
        <v>163</v>
      </c>
      <c r="E198" s="228" t="s">
        <v>32</v>
      </c>
      <c r="F198" s="229" t="s">
        <v>322</v>
      </c>
      <c r="G198" s="227"/>
      <c r="H198" s="228" t="s">
        <v>32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163</v>
      </c>
      <c r="AU198" s="235" t="s">
        <v>88</v>
      </c>
      <c r="AV198" s="13" t="s">
        <v>86</v>
      </c>
      <c r="AW198" s="13" t="s">
        <v>39</v>
      </c>
      <c r="AX198" s="13" t="s">
        <v>78</v>
      </c>
      <c r="AY198" s="235" t="s">
        <v>153</v>
      </c>
    </row>
    <row r="199" s="14" customFormat="1">
      <c r="A199" s="14"/>
      <c r="B199" s="236"/>
      <c r="C199" s="237"/>
      <c r="D199" s="221" t="s">
        <v>163</v>
      </c>
      <c r="E199" s="238" t="s">
        <v>32</v>
      </c>
      <c r="F199" s="239" t="s">
        <v>323</v>
      </c>
      <c r="G199" s="237"/>
      <c r="H199" s="240">
        <v>0.02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163</v>
      </c>
      <c r="AU199" s="246" t="s">
        <v>88</v>
      </c>
      <c r="AV199" s="14" t="s">
        <v>88</v>
      </c>
      <c r="AW199" s="14" t="s">
        <v>39</v>
      </c>
      <c r="AX199" s="14" t="s">
        <v>78</v>
      </c>
      <c r="AY199" s="246" t="s">
        <v>153</v>
      </c>
    </row>
    <row r="200" s="15" customFormat="1">
      <c r="A200" s="15"/>
      <c r="B200" s="247"/>
      <c r="C200" s="248"/>
      <c r="D200" s="221" t="s">
        <v>163</v>
      </c>
      <c r="E200" s="249" t="s">
        <v>32</v>
      </c>
      <c r="F200" s="250" t="s">
        <v>167</v>
      </c>
      <c r="G200" s="248"/>
      <c r="H200" s="251">
        <v>0.098000000000000004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7" t="s">
        <v>163</v>
      </c>
      <c r="AU200" s="257" t="s">
        <v>88</v>
      </c>
      <c r="AV200" s="15" t="s">
        <v>159</v>
      </c>
      <c r="AW200" s="15" t="s">
        <v>39</v>
      </c>
      <c r="AX200" s="15" t="s">
        <v>86</v>
      </c>
      <c r="AY200" s="257" t="s">
        <v>153</v>
      </c>
    </row>
    <row r="201" s="2" customFormat="1" ht="16.5" customHeight="1">
      <c r="A201" s="42"/>
      <c r="B201" s="43"/>
      <c r="C201" s="208" t="s">
        <v>324</v>
      </c>
      <c r="D201" s="208" t="s">
        <v>155</v>
      </c>
      <c r="E201" s="209" t="s">
        <v>325</v>
      </c>
      <c r="F201" s="210" t="s">
        <v>326</v>
      </c>
      <c r="G201" s="211" t="s">
        <v>240</v>
      </c>
      <c r="H201" s="212">
        <v>0.68000000000000005</v>
      </c>
      <c r="I201" s="213"/>
      <c r="J201" s="214">
        <f>ROUND(I201*H201,2)</f>
        <v>0</v>
      </c>
      <c r="K201" s="210" t="s">
        <v>32</v>
      </c>
      <c r="L201" s="48"/>
      <c r="M201" s="215" t="s">
        <v>32</v>
      </c>
      <c r="N201" s="216" t="s">
        <v>49</v>
      </c>
      <c r="O201" s="88"/>
      <c r="P201" s="217">
        <f>O201*H201</f>
        <v>0</v>
      </c>
      <c r="Q201" s="217">
        <v>0.0073699999999999998</v>
      </c>
      <c r="R201" s="217">
        <f>Q201*H201</f>
        <v>0.0050116000000000006</v>
      </c>
      <c r="S201" s="217">
        <v>0</v>
      </c>
      <c r="T201" s="218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19" t="s">
        <v>159</v>
      </c>
      <c r="AT201" s="219" t="s">
        <v>155</v>
      </c>
      <c r="AU201" s="219" t="s">
        <v>88</v>
      </c>
      <c r="AY201" s="20" t="s">
        <v>153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0" t="s">
        <v>86</v>
      </c>
      <c r="BK201" s="220">
        <f>ROUND(I201*H201,2)</f>
        <v>0</v>
      </c>
      <c r="BL201" s="20" t="s">
        <v>159</v>
      </c>
      <c r="BM201" s="219" t="s">
        <v>327</v>
      </c>
    </row>
    <row r="202" s="2" customFormat="1">
      <c r="A202" s="42"/>
      <c r="B202" s="43"/>
      <c r="C202" s="44"/>
      <c r="D202" s="221" t="s">
        <v>161</v>
      </c>
      <c r="E202" s="44"/>
      <c r="F202" s="222" t="s">
        <v>328</v>
      </c>
      <c r="G202" s="44"/>
      <c r="H202" s="44"/>
      <c r="I202" s="223"/>
      <c r="J202" s="44"/>
      <c r="K202" s="44"/>
      <c r="L202" s="48"/>
      <c r="M202" s="224"/>
      <c r="N202" s="225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161</v>
      </c>
      <c r="AU202" s="20" t="s">
        <v>88</v>
      </c>
    </row>
    <row r="203" s="13" customFormat="1">
      <c r="A203" s="13"/>
      <c r="B203" s="226"/>
      <c r="C203" s="227"/>
      <c r="D203" s="221" t="s">
        <v>163</v>
      </c>
      <c r="E203" s="228" t="s">
        <v>32</v>
      </c>
      <c r="F203" s="229" t="s">
        <v>243</v>
      </c>
      <c r="G203" s="227"/>
      <c r="H203" s="228" t="s">
        <v>32</v>
      </c>
      <c r="I203" s="230"/>
      <c r="J203" s="227"/>
      <c r="K203" s="227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163</v>
      </c>
      <c r="AU203" s="235" t="s">
        <v>88</v>
      </c>
      <c r="AV203" s="13" t="s">
        <v>86</v>
      </c>
      <c r="AW203" s="13" t="s">
        <v>39</v>
      </c>
      <c r="AX203" s="13" t="s">
        <v>78</v>
      </c>
      <c r="AY203" s="235" t="s">
        <v>153</v>
      </c>
    </row>
    <row r="204" s="14" customFormat="1">
      <c r="A204" s="14"/>
      <c r="B204" s="236"/>
      <c r="C204" s="237"/>
      <c r="D204" s="221" t="s">
        <v>163</v>
      </c>
      <c r="E204" s="238" t="s">
        <v>32</v>
      </c>
      <c r="F204" s="239" t="s">
        <v>329</v>
      </c>
      <c r="G204" s="237"/>
      <c r="H204" s="240">
        <v>0.68000000000000005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163</v>
      </c>
      <c r="AU204" s="246" t="s">
        <v>88</v>
      </c>
      <c r="AV204" s="14" t="s">
        <v>88</v>
      </c>
      <c r="AW204" s="14" t="s">
        <v>39</v>
      </c>
      <c r="AX204" s="14" t="s">
        <v>86</v>
      </c>
      <c r="AY204" s="246" t="s">
        <v>153</v>
      </c>
    </row>
    <row r="205" s="2" customFormat="1" ht="16.5" customHeight="1">
      <c r="A205" s="42"/>
      <c r="B205" s="43"/>
      <c r="C205" s="208" t="s">
        <v>330</v>
      </c>
      <c r="D205" s="208" t="s">
        <v>155</v>
      </c>
      <c r="E205" s="209" t="s">
        <v>331</v>
      </c>
      <c r="F205" s="210" t="s">
        <v>332</v>
      </c>
      <c r="G205" s="211" t="s">
        <v>196</v>
      </c>
      <c r="H205" s="212">
        <v>0.012999999999999999</v>
      </c>
      <c r="I205" s="213"/>
      <c r="J205" s="214">
        <f>ROUND(I205*H205,2)</f>
        <v>0</v>
      </c>
      <c r="K205" s="210" t="s">
        <v>32</v>
      </c>
      <c r="L205" s="48"/>
      <c r="M205" s="215" t="s">
        <v>32</v>
      </c>
      <c r="N205" s="216" t="s">
        <v>49</v>
      </c>
      <c r="O205" s="88"/>
      <c r="P205" s="217">
        <f>O205*H205</f>
        <v>0</v>
      </c>
      <c r="Q205" s="217">
        <v>1.06277</v>
      </c>
      <c r="R205" s="217">
        <f>Q205*H205</f>
        <v>0.01381601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159</v>
      </c>
      <c r="AT205" s="219" t="s">
        <v>155</v>
      </c>
      <c r="AU205" s="219" t="s">
        <v>88</v>
      </c>
      <c r="AY205" s="20" t="s">
        <v>153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86</v>
      </c>
      <c r="BK205" s="220">
        <f>ROUND(I205*H205,2)</f>
        <v>0</v>
      </c>
      <c r="BL205" s="20" t="s">
        <v>159</v>
      </c>
      <c r="BM205" s="219" t="s">
        <v>333</v>
      </c>
    </row>
    <row r="206" s="2" customFormat="1">
      <c r="A206" s="42"/>
      <c r="B206" s="43"/>
      <c r="C206" s="44"/>
      <c r="D206" s="221" t="s">
        <v>161</v>
      </c>
      <c r="E206" s="44"/>
      <c r="F206" s="222" t="s">
        <v>334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161</v>
      </c>
      <c r="AU206" s="20" t="s">
        <v>88</v>
      </c>
    </row>
    <row r="207" s="13" customFormat="1">
      <c r="A207" s="13"/>
      <c r="B207" s="226"/>
      <c r="C207" s="227"/>
      <c r="D207" s="221" t="s">
        <v>163</v>
      </c>
      <c r="E207" s="228" t="s">
        <v>32</v>
      </c>
      <c r="F207" s="229" t="s">
        <v>335</v>
      </c>
      <c r="G207" s="227"/>
      <c r="H207" s="228" t="s">
        <v>32</v>
      </c>
      <c r="I207" s="230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163</v>
      </c>
      <c r="AU207" s="235" t="s">
        <v>88</v>
      </c>
      <c r="AV207" s="13" t="s">
        <v>86</v>
      </c>
      <c r="AW207" s="13" t="s">
        <v>39</v>
      </c>
      <c r="AX207" s="13" t="s">
        <v>78</v>
      </c>
      <c r="AY207" s="235" t="s">
        <v>153</v>
      </c>
    </row>
    <row r="208" s="14" customFormat="1">
      <c r="A208" s="14"/>
      <c r="B208" s="236"/>
      <c r="C208" s="237"/>
      <c r="D208" s="221" t="s">
        <v>163</v>
      </c>
      <c r="E208" s="238" t="s">
        <v>32</v>
      </c>
      <c r="F208" s="239" t="s">
        <v>336</v>
      </c>
      <c r="G208" s="237"/>
      <c r="H208" s="240">
        <v>0.012999999999999999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163</v>
      </c>
      <c r="AU208" s="246" t="s">
        <v>88</v>
      </c>
      <c r="AV208" s="14" t="s">
        <v>88</v>
      </c>
      <c r="AW208" s="14" t="s">
        <v>39</v>
      </c>
      <c r="AX208" s="14" t="s">
        <v>86</v>
      </c>
      <c r="AY208" s="246" t="s">
        <v>153</v>
      </c>
    </row>
    <row r="209" s="12" customFormat="1" ht="22.8" customHeight="1">
      <c r="A209" s="12"/>
      <c r="B209" s="192"/>
      <c r="C209" s="193"/>
      <c r="D209" s="194" t="s">
        <v>77</v>
      </c>
      <c r="E209" s="206" t="s">
        <v>188</v>
      </c>
      <c r="F209" s="206" t="s">
        <v>337</v>
      </c>
      <c r="G209" s="193"/>
      <c r="H209" s="193"/>
      <c r="I209" s="196"/>
      <c r="J209" s="207">
        <f>BK209</f>
        <v>0</v>
      </c>
      <c r="K209" s="193"/>
      <c r="L209" s="198"/>
      <c r="M209" s="199"/>
      <c r="N209" s="200"/>
      <c r="O209" s="200"/>
      <c r="P209" s="201">
        <f>SUM(P210:P259)</f>
        <v>0</v>
      </c>
      <c r="Q209" s="200"/>
      <c r="R209" s="201">
        <f>SUM(R210:R259)</f>
        <v>19.281600520000001</v>
      </c>
      <c r="S209" s="200"/>
      <c r="T209" s="202">
        <f>SUM(T210:T259)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3" t="s">
        <v>86</v>
      </c>
      <c r="AT209" s="204" t="s">
        <v>77</v>
      </c>
      <c r="AU209" s="204" t="s">
        <v>86</v>
      </c>
      <c r="AY209" s="203" t="s">
        <v>153</v>
      </c>
      <c r="BK209" s="205">
        <f>SUM(BK210:BK259)</f>
        <v>0</v>
      </c>
    </row>
    <row r="210" s="2" customFormat="1" ht="21.75" customHeight="1">
      <c r="A210" s="42"/>
      <c r="B210" s="43"/>
      <c r="C210" s="208" t="s">
        <v>338</v>
      </c>
      <c r="D210" s="208" t="s">
        <v>155</v>
      </c>
      <c r="E210" s="209" t="s">
        <v>339</v>
      </c>
      <c r="F210" s="210" t="s">
        <v>340</v>
      </c>
      <c r="G210" s="211" t="s">
        <v>240</v>
      </c>
      <c r="H210" s="212">
        <v>93.114000000000004</v>
      </c>
      <c r="I210" s="213"/>
      <c r="J210" s="214">
        <f>ROUND(I210*H210,2)</f>
        <v>0</v>
      </c>
      <c r="K210" s="210" t="s">
        <v>32</v>
      </c>
      <c r="L210" s="48"/>
      <c r="M210" s="215" t="s">
        <v>32</v>
      </c>
      <c r="N210" s="216" t="s">
        <v>49</v>
      </c>
      <c r="O210" s="88"/>
      <c r="P210" s="217">
        <f>O210*H210</f>
        <v>0</v>
      </c>
      <c r="Q210" s="217">
        <v>0.033300000000000003</v>
      </c>
      <c r="R210" s="217">
        <f>Q210*H210</f>
        <v>3.1006962000000002</v>
      </c>
      <c r="S210" s="217">
        <v>0</v>
      </c>
      <c r="T210" s="21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19" t="s">
        <v>159</v>
      </c>
      <c r="AT210" s="219" t="s">
        <v>155</v>
      </c>
      <c r="AU210" s="219" t="s">
        <v>88</v>
      </c>
      <c r="AY210" s="20" t="s">
        <v>153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159</v>
      </c>
      <c r="BM210" s="219" t="s">
        <v>341</v>
      </c>
    </row>
    <row r="211" s="2" customFormat="1">
      <c r="A211" s="42"/>
      <c r="B211" s="43"/>
      <c r="C211" s="44"/>
      <c r="D211" s="221" t="s">
        <v>161</v>
      </c>
      <c r="E211" s="44"/>
      <c r="F211" s="222" t="s">
        <v>342</v>
      </c>
      <c r="G211" s="44"/>
      <c r="H211" s="44"/>
      <c r="I211" s="223"/>
      <c r="J211" s="44"/>
      <c r="K211" s="44"/>
      <c r="L211" s="48"/>
      <c r="M211" s="224"/>
      <c r="N211" s="22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161</v>
      </c>
      <c r="AU211" s="20" t="s">
        <v>88</v>
      </c>
    </row>
    <row r="212" s="2" customFormat="1" ht="21.75" customHeight="1">
      <c r="A212" s="42"/>
      <c r="B212" s="43"/>
      <c r="C212" s="208" t="s">
        <v>343</v>
      </c>
      <c r="D212" s="208" t="s">
        <v>155</v>
      </c>
      <c r="E212" s="209" t="s">
        <v>344</v>
      </c>
      <c r="F212" s="210" t="s">
        <v>345</v>
      </c>
      <c r="G212" s="211" t="s">
        <v>240</v>
      </c>
      <c r="H212" s="212">
        <v>93.114000000000004</v>
      </c>
      <c r="I212" s="213"/>
      <c r="J212" s="214">
        <f>ROUND(I212*H212,2)</f>
        <v>0</v>
      </c>
      <c r="K212" s="210" t="s">
        <v>32</v>
      </c>
      <c r="L212" s="48"/>
      <c r="M212" s="215" t="s">
        <v>32</v>
      </c>
      <c r="N212" s="216" t="s">
        <v>49</v>
      </c>
      <c r="O212" s="88"/>
      <c r="P212" s="217">
        <f>O212*H212</f>
        <v>0</v>
      </c>
      <c r="Q212" s="217">
        <v>0.0104</v>
      </c>
      <c r="R212" s="217">
        <f>Q212*H212</f>
        <v>0.96838559999999996</v>
      </c>
      <c r="S212" s="217">
        <v>0</v>
      </c>
      <c r="T212" s="21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19" t="s">
        <v>159</v>
      </c>
      <c r="AT212" s="219" t="s">
        <v>155</v>
      </c>
      <c r="AU212" s="219" t="s">
        <v>88</v>
      </c>
      <c r="AY212" s="20" t="s">
        <v>153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159</v>
      </c>
      <c r="BM212" s="219" t="s">
        <v>346</v>
      </c>
    </row>
    <row r="213" s="2" customFormat="1">
      <c r="A213" s="42"/>
      <c r="B213" s="43"/>
      <c r="C213" s="44"/>
      <c r="D213" s="221" t="s">
        <v>161</v>
      </c>
      <c r="E213" s="44"/>
      <c r="F213" s="222" t="s">
        <v>347</v>
      </c>
      <c r="G213" s="44"/>
      <c r="H213" s="44"/>
      <c r="I213" s="223"/>
      <c r="J213" s="44"/>
      <c r="K213" s="44"/>
      <c r="L213" s="48"/>
      <c r="M213" s="224"/>
      <c r="N213" s="22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161</v>
      </c>
      <c r="AU213" s="20" t="s">
        <v>88</v>
      </c>
    </row>
    <row r="214" s="2" customFormat="1" ht="16.5" customHeight="1">
      <c r="A214" s="42"/>
      <c r="B214" s="43"/>
      <c r="C214" s="208" t="s">
        <v>348</v>
      </c>
      <c r="D214" s="208" t="s">
        <v>155</v>
      </c>
      <c r="E214" s="209" t="s">
        <v>349</v>
      </c>
      <c r="F214" s="210" t="s">
        <v>350</v>
      </c>
      <c r="G214" s="211" t="s">
        <v>240</v>
      </c>
      <c r="H214" s="212">
        <v>274.197</v>
      </c>
      <c r="I214" s="213"/>
      <c r="J214" s="214">
        <f>ROUND(I214*H214,2)</f>
        <v>0</v>
      </c>
      <c r="K214" s="210" t="s">
        <v>32</v>
      </c>
      <c r="L214" s="48"/>
      <c r="M214" s="215" t="s">
        <v>32</v>
      </c>
      <c r="N214" s="216" t="s">
        <v>49</v>
      </c>
      <c r="O214" s="88"/>
      <c r="P214" s="217">
        <f>O214*H214</f>
        <v>0</v>
      </c>
      <c r="Q214" s="217">
        <v>0.00025999999999999998</v>
      </c>
      <c r="R214" s="217">
        <f>Q214*H214</f>
        <v>0.071291219999999988</v>
      </c>
      <c r="S214" s="217">
        <v>0</v>
      </c>
      <c r="T214" s="21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19" t="s">
        <v>159</v>
      </c>
      <c r="AT214" s="219" t="s">
        <v>155</v>
      </c>
      <c r="AU214" s="219" t="s">
        <v>88</v>
      </c>
      <c r="AY214" s="20" t="s">
        <v>153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159</v>
      </c>
      <c r="BM214" s="219" t="s">
        <v>351</v>
      </c>
    </row>
    <row r="215" s="2" customFormat="1">
      <c r="A215" s="42"/>
      <c r="B215" s="43"/>
      <c r="C215" s="44"/>
      <c r="D215" s="221" t="s">
        <v>161</v>
      </c>
      <c r="E215" s="44"/>
      <c r="F215" s="222" t="s">
        <v>352</v>
      </c>
      <c r="G215" s="44"/>
      <c r="H215" s="44"/>
      <c r="I215" s="223"/>
      <c r="J215" s="44"/>
      <c r="K215" s="44"/>
      <c r="L215" s="48"/>
      <c r="M215" s="224"/>
      <c r="N215" s="225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161</v>
      </c>
      <c r="AU215" s="20" t="s">
        <v>88</v>
      </c>
    </row>
    <row r="216" s="13" customFormat="1">
      <c r="A216" s="13"/>
      <c r="B216" s="226"/>
      <c r="C216" s="227"/>
      <c r="D216" s="221" t="s">
        <v>163</v>
      </c>
      <c r="E216" s="228" t="s">
        <v>32</v>
      </c>
      <c r="F216" s="229" t="s">
        <v>353</v>
      </c>
      <c r="G216" s="227"/>
      <c r="H216" s="228" t="s">
        <v>32</v>
      </c>
      <c r="I216" s="230"/>
      <c r="J216" s="227"/>
      <c r="K216" s="227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163</v>
      </c>
      <c r="AU216" s="235" t="s">
        <v>88</v>
      </c>
      <c r="AV216" s="13" t="s">
        <v>86</v>
      </c>
      <c r="AW216" s="13" t="s">
        <v>39</v>
      </c>
      <c r="AX216" s="13" t="s">
        <v>78</v>
      </c>
      <c r="AY216" s="235" t="s">
        <v>153</v>
      </c>
    </row>
    <row r="217" s="14" customFormat="1">
      <c r="A217" s="14"/>
      <c r="B217" s="236"/>
      <c r="C217" s="237"/>
      <c r="D217" s="221" t="s">
        <v>163</v>
      </c>
      <c r="E217" s="238" t="s">
        <v>32</v>
      </c>
      <c r="F217" s="239" t="s">
        <v>354</v>
      </c>
      <c r="G217" s="237"/>
      <c r="H217" s="240">
        <v>190.98500000000001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163</v>
      </c>
      <c r="AU217" s="246" t="s">
        <v>88</v>
      </c>
      <c r="AV217" s="14" t="s">
        <v>88</v>
      </c>
      <c r="AW217" s="14" t="s">
        <v>39</v>
      </c>
      <c r="AX217" s="14" t="s">
        <v>78</v>
      </c>
      <c r="AY217" s="246" t="s">
        <v>153</v>
      </c>
    </row>
    <row r="218" s="13" customFormat="1">
      <c r="A218" s="13"/>
      <c r="B218" s="226"/>
      <c r="C218" s="227"/>
      <c r="D218" s="221" t="s">
        <v>163</v>
      </c>
      <c r="E218" s="228" t="s">
        <v>32</v>
      </c>
      <c r="F218" s="229" t="s">
        <v>355</v>
      </c>
      <c r="G218" s="227"/>
      <c r="H218" s="228" t="s">
        <v>32</v>
      </c>
      <c r="I218" s="230"/>
      <c r="J218" s="227"/>
      <c r="K218" s="227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163</v>
      </c>
      <c r="AU218" s="235" t="s">
        <v>88</v>
      </c>
      <c r="AV218" s="13" t="s">
        <v>86</v>
      </c>
      <c r="AW218" s="13" t="s">
        <v>39</v>
      </c>
      <c r="AX218" s="13" t="s">
        <v>78</v>
      </c>
      <c r="AY218" s="235" t="s">
        <v>153</v>
      </c>
    </row>
    <row r="219" s="14" customFormat="1">
      <c r="A219" s="14"/>
      <c r="B219" s="236"/>
      <c r="C219" s="237"/>
      <c r="D219" s="221" t="s">
        <v>163</v>
      </c>
      <c r="E219" s="238" t="s">
        <v>32</v>
      </c>
      <c r="F219" s="239" t="s">
        <v>356</v>
      </c>
      <c r="G219" s="237"/>
      <c r="H219" s="240">
        <v>83.212000000000003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163</v>
      </c>
      <c r="AU219" s="246" t="s">
        <v>88</v>
      </c>
      <c r="AV219" s="14" t="s">
        <v>88</v>
      </c>
      <c r="AW219" s="14" t="s">
        <v>39</v>
      </c>
      <c r="AX219" s="14" t="s">
        <v>78</v>
      </c>
      <c r="AY219" s="246" t="s">
        <v>153</v>
      </c>
    </row>
    <row r="220" s="15" customFormat="1">
      <c r="A220" s="15"/>
      <c r="B220" s="247"/>
      <c r="C220" s="248"/>
      <c r="D220" s="221" t="s">
        <v>163</v>
      </c>
      <c r="E220" s="249" t="s">
        <v>32</v>
      </c>
      <c r="F220" s="250" t="s">
        <v>167</v>
      </c>
      <c r="G220" s="248"/>
      <c r="H220" s="251">
        <v>274.197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163</v>
      </c>
      <c r="AU220" s="257" t="s">
        <v>88</v>
      </c>
      <c r="AV220" s="15" t="s">
        <v>159</v>
      </c>
      <c r="AW220" s="15" t="s">
        <v>39</v>
      </c>
      <c r="AX220" s="15" t="s">
        <v>86</v>
      </c>
      <c r="AY220" s="257" t="s">
        <v>153</v>
      </c>
    </row>
    <row r="221" s="2" customFormat="1" ht="16.5" customHeight="1">
      <c r="A221" s="42"/>
      <c r="B221" s="43"/>
      <c r="C221" s="208" t="s">
        <v>357</v>
      </c>
      <c r="D221" s="208" t="s">
        <v>155</v>
      </c>
      <c r="E221" s="209" t="s">
        <v>358</v>
      </c>
      <c r="F221" s="210" t="s">
        <v>359</v>
      </c>
      <c r="G221" s="211" t="s">
        <v>240</v>
      </c>
      <c r="H221" s="212">
        <v>83.212000000000003</v>
      </c>
      <c r="I221" s="213"/>
      <c r="J221" s="214">
        <f>ROUND(I221*H221,2)</f>
        <v>0</v>
      </c>
      <c r="K221" s="210" t="s">
        <v>32</v>
      </c>
      <c r="L221" s="48"/>
      <c r="M221" s="215" t="s">
        <v>32</v>
      </c>
      <c r="N221" s="216" t="s">
        <v>49</v>
      </c>
      <c r="O221" s="88"/>
      <c r="P221" s="217">
        <f>O221*H221</f>
        <v>0</v>
      </c>
      <c r="Q221" s="217">
        <v>0.015400000000000001</v>
      </c>
      <c r="R221" s="217">
        <f>Q221*H221</f>
        <v>1.2814648000000002</v>
      </c>
      <c r="S221" s="217">
        <v>0</v>
      </c>
      <c r="T221" s="21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19" t="s">
        <v>159</v>
      </c>
      <c r="AT221" s="219" t="s">
        <v>155</v>
      </c>
      <c r="AU221" s="219" t="s">
        <v>88</v>
      </c>
      <c r="AY221" s="20" t="s">
        <v>153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159</v>
      </c>
      <c r="BM221" s="219" t="s">
        <v>360</v>
      </c>
    </row>
    <row r="222" s="2" customFormat="1">
      <c r="A222" s="42"/>
      <c r="B222" s="43"/>
      <c r="C222" s="44"/>
      <c r="D222" s="221" t="s">
        <v>161</v>
      </c>
      <c r="E222" s="44"/>
      <c r="F222" s="222" t="s">
        <v>361</v>
      </c>
      <c r="G222" s="44"/>
      <c r="H222" s="44"/>
      <c r="I222" s="223"/>
      <c r="J222" s="44"/>
      <c r="K222" s="44"/>
      <c r="L222" s="48"/>
      <c r="M222" s="224"/>
      <c r="N222" s="225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161</v>
      </c>
      <c r="AU222" s="20" t="s">
        <v>88</v>
      </c>
    </row>
    <row r="223" s="13" customFormat="1">
      <c r="A223" s="13"/>
      <c r="B223" s="226"/>
      <c r="C223" s="227"/>
      <c r="D223" s="221" t="s">
        <v>163</v>
      </c>
      <c r="E223" s="228" t="s">
        <v>32</v>
      </c>
      <c r="F223" s="229" t="s">
        <v>362</v>
      </c>
      <c r="G223" s="227"/>
      <c r="H223" s="228" t="s">
        <v>32</v>
      </c>
      <c r="I223" s="230"/>
      <c r="J223" s="227"/>
      <c r="K223" s="227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163</v>
      </c>
      <c r="AU223" s="235" t="s">
        <v>88</v>
      </c>
      <c r="AV223" s="13" t="s">
        <v>86</v>
      </c>
      <c r="AW223" s="13" t="s">
        <v>39</v>
      </c>
      <c r="AX223" s="13" t="s">
        <v>78</v>
      </c>
      <c r="AY223" s="235" t="s">
        <v>153</v>
      </c>
    </row>
    <row r="224" s="14" customFormat="1">
      <c r="A224" s="14"/>
      <c r="B224" s="236"/>
      <c r="C224" s="237"/>
      <c r="D224" s="221" t="s">
        <v>163</v>
      </c>
      <c r="E224" s="238" t="s">
        <v>32</v>
      </c>
      <c r="F224" s="239" t="s">
        <v>363</v>
      </c>
      <c r="G224" s="237"/>
      <c r="H224" s="240">
        <v>4.8879999999999999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163</v>
      </c>
      <c r="AU224" s="246" t="s">
        <v>88</v>
      </c>
      <c r="AV224" s="14" t="s">
        <v>88</v>
      </c>
      <c r="AW224" s="14" t="s">
        <v>39</v>
      </c>
      <c r="AX224" s="14" t="s">
        <v>78</v>
      </c>
      <c r="AY224" s="246" t="s">
        <v>153</v>
      </c>
    </row>
    <row r="225" s="14" customFormat="1">
      <c r="A225" s="14"/>
      <c r="B225" s="236"/>
      <c r="C225" s="237"/>
      <c r="D225" s="221" t="s">
        <v>163</v>
      </c>
      <c r="E225" s="238" t="s">
        <v>32</v>
      </c>
      <c r="F225" s="239" t="s">
        <v>364</v>
      </c>
      <c r="G225" s="237"/>
      <c r="H225" s="240">
        <v>78.323999999999998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163</v>
      </c>
      <c r="AU225" s="246" t="s">
        <v>88</v>
      </c>
      <c r="AV225" s="14" t="s">
        <v>88</v>
      </c>
      <c r="AW225" s="14" t="s">
        <v>39</v>
      </c>
      <c r="AX225" s="14" t="s">
        <v>78</v>
      </c>
      <c r="AY225" s="246" t="s">
        <v>153</v>
      </c>
    </row>
    <row r="226" s="15" customFormat="1">
      <c r="A226" s="15"/>
      <c r="B226" s="247"/>
      <c r="C226" s="248"/>
      <c r="D226" s="221" t="s">
        <v>163</v>
      </c>
      <c r="E226" s="249" t="s">
        <v>32</v>
      </c>
      <c r="F226" s="250" t="s">
        <v>167</v>
      </c>
      <c r="G226" s="248"/>
      <c r="H226" s="251">
        <v>83.212000000000003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163</v>
      </c>
      <c r="AU226" s="257" t="s">
        <v>88</v>
      </c>
      <c r="AV226" s="15" t="s">
        <v>159</v>
      </c>
      <c r="AW226" s="15" t="s">
        <v>39</v>
      </c>
      <c r="AX226" s="15" t="s">
        <v>86</v>
      </c>
      <c r="AY226" s="257" t="s">
        <v>153</v>
      </c>
    </row>
    <row r="227" s="2" customFormat="1" ht="21.75" customHeight="1">
      <c r="A227" s="42"/>
      <c r="B227" s="43"/>
      <c r="C227" s="208" t="s">
        <v>365</v>
      </c>
      <c r="D227" s="208" t="s">
        <v>155</v>
      </c>
      <c r="E227" s="209" t="s">
        <v>366</v>
      </c>
      <c r="F227" s="210" t="s">
        <v>367</v>
      </c>
      <c r="G227" s="211" t="s">
        <v>240</v>
      </c>
      <c r="H227" s="212">
        <v>190.98500000000001</v>
      </c>
      <c r="I227" s="213"/>
      <c r="J227" s="214">
        <f>ROUND(I227*H227,2)</f>
        <v>0</v>
      </c>
      <c r="K227" s="210" t="s">
        <v>32</v>
      </c>
      <c r="L227" s="48"/>
      <c r="M227" s="215" t="s">
        <v>32</v>
      </c>
      <c r="N227" s="216" t="s">
        <v>49</v>
      </c>
      <c r="O227" s="88"/>
      <c r="P227" s="217">
        <f>O227*H227</f>
        <v>0</v>
      </c>
      <c r="Q227" s="217">
        <v>0.031300000000000001</v>
      </c>
      <c r="R227" s="217">
        <f>Q227*H227</f>
        <v>5.9778305000000005</v>
      </c>
      <c r="S227" s="217">
        <v>0</v>
      </c>
      <c r="T227" s="21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19" t="s">
        <v>159</v>
      </c>
      <c r="AT227" s="219" t="s">
        <v>155</v>
      </c>
      <c r="AU227" s="219" t="s">
        <v>88</v>
      </c>
      <c r="AY227" s="20" t="s">
        <v>153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159</v>
      </c>
      <c r="BM227" s="219" t="s">
        <v>368</v>
      </c>
    </row>
    <row r="228" s="2" customFormat="1">
      <c r="A228" s="42"/>
      <c r="B228" s="43"/>
      <c r="C228" s="44"/>
      <c r="D228" s="221" t="s">
        <v>161</v>
      </c>
      <c r="E228" s="44"/>
      <c r="F228" s="222" t="s">
        <v>369</v>
      </c>
      <c r="G228" s="44"/>
      <c r="H228" s="44"/>
      <c r="I228" s="223"/>
      <c r="J228" s="44"/>
      <c r="K228" s="44"/>
      <c r="L228" s="48"/>
      <c r="M228" s="224"/>
      <c r="N228" s="22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161</v>
      </c>
      <c r="AU228" s="20" t="s">
        <v>88</v>
      </c>
    </row>
    <row r="229" s="2" customFormat="1" ht="16.5" customHeight="1">
      <c r="A229" s="42"/>
      <c r="B229" s="43"/>
      <c r="C229" s="208" t="s">
        <v>370</v>
      </c>
      <c r="D229" s="208" t="s">
        <v>155</v>
      </c>
      <c r="E229" s="209" t="s">
        <v>371</v>
      </c>
      <c r="F229" s="210" t="s">
        <v>372</v>
      </c>
      <c r="G229" s="211" t="s">
        <v>240</v>
      </c>
      <c r="H229" s="212">
        <v>572.95500000000004</v>
      </c>
      <c r="I229" s="213"/>
      <c r="J229" s="214">
        <f>ROUND(I229*H229,2)</f>
        <v>0</v>
      </c>
      <c r="K229" s="210" t="s">
        <v>32</v>
      </c>
      <c r="L229" s="48"/>
      <c r="M229" s="215" t="s">
        <v>32</v>
      </c>
      <c r="N229" s="216" t="s">
        <v>49</v>
      </c>
      <c r="O229" s="88"/>
      <c r="P229" s="217">
        <f>O229*H229</f>
        <v>0</v>
      </c>
      <c r="Q229" s="217">
        <v>0.0104</v>
      </c>
      <c r="R229" s="217">
        <f>Q229*H229</f>
        <v>5.9587320000000004</v>
      </c>
      <c r="S229" s="217">
        <v>0</v>
      </c>
      <c r="T229" s="21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19" t="s">
        <v>159</v>
      </c>
      <c r="AT229" s="219" t="s">
        <v>155</v>
      </c>
      <c r="AU229" s="219" t="s">
        <v>88</v>
      </c>
      <c r="AY229" s="20" t="s">
        <v>153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159</v>
      </c>
      <c r="BM229" s="219" t="s">
        <v>373</v>
      </c>
    </row>
    <row r="230" s="2" customFormat="1">
      <c r="A230" s="42"/>
      <c r="B230" s="43"/>
      <c r="C230" s="44"/>
      <c r="D230" s="221" t="s">
        <v>161</v>
      </c>
      <c r="E230" s="44"/>
      <c r="F230" s="222" t="s">
        <v>374</v>
      </c>
      <c r="G230" s="44"/>
      <c r="H230" s="44"/>
      <c r="I230" s="223"/>
      <c r="J230" s="44"/>
      <c r="K230" s="44"/>
      <c r="L230" s="48"/>
      <c r="M230" s="224"/>
      <c r="N230" s="22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161</v>
      </c>
      <c r="AU230" s="20" t="s">
        <v>88</v>
      </c>
    </row>
    <row r="231" s="14" customFormat="1">
      <c r="A231" s="14"/>
      <c r="B231" s="236"/>
      <c r="C231" s="237"/>
      <c r="D231" s="221" t="s">
        <v>163</v>
      </c>
      <c r="E231" s="238" t="s">
        <v>32</v>
      </c>
      <c r="F231" s="239" t="s">
        <v>375</v>
      </c>
      <c r="G231" s="237"/>
      <c r="H231" s="240">
        <v>572.95500000000004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163</v>
      </c>
      <c r="AU231" s="246" t="s">
        <v>88</v>
      </c>
      <c r="AV231" s="14" t="s">
        <v>88</v>
      </c>
      <c r="AW231" s="14" t="s">
        <v>39</v>
      </c>
      <c r="AX231" s="14" t="s">
        <v>86</v>
      </c>
      <c r="AY231" s="246" t="s">
        <v>153</v>
      </c>
    </row>
    <row r="232" s="2" customFormat="1" ht="16.5" customHeight="1">
      <c r="A232" s="42"/>
      <c r="B232" s="43"/>
      <c r="C232" s="208" t="s">
        <v>376</v>
      </c>
      <c r="D232" s="208" t="s">
        <v>155</v>
      </c>
      <c r="E232" s="209" t="s">
        <v>377</v>
      </c>
      <c r="F232" s="210" t="s">
        <v>378</v>
      </c>
      <c r="G232" s="211" t="s">
        <v>240</v>
      </c>
      <c r="H232" s="212">
        <v>10.063000000000001</v>
      </c>
      <c r="I232" s="213"/>
      <c r="J232" s="214">
        <f>ROUND(I232*H232,2)</f>
        <v>0</v>
      </c>
      <c r="K232" s="210" t="s">
        <v>32</v>
      </c>
      <c r="L232" s="48"/>
      <c r="M232" s="215" t="s">
        <v>32</v>
      </c>
      <c r="N232" s="216" t="s">
        <v>49</v>
      </c>
      <c r="O232" s="88"/>
      <c r="P232" s="217">
        <f>O232*H232</f>
        <v>0</v>
      </c>
      <c r="Q232" s="217">
        <v>0.0030000000000000001</v>
      </c>
      <c r="R232" s="217">
        <f>Q232*H232</f>
        <v>0.030189000000000004</v>
      </c>
      <c r="S232" s="217">
        <v>0</v>
      </c>
      <c r="T232" s="218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19" t="s">
        <v>159</v>
      </c>
      <c r="AT232" s="219" t="s">
        <v>155</v>
      </c>
      <c r="AU232" s="219" t="s">
        <v>88</v>
      </c>
      <c r="AY232" s="20" t="s">
        <v>153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86</v>
      </c>
      <c r="BK232" s="220">
        <f>ROUND(I232*H232,2)</f>
        <v>0</v>
      </c>
      <c r="BL232" s="20" t="s">
        <v>159</v>
      </c>
      <c r="BM232" s="219" t="s">
        <v>379</v>
      </c>
    </row>
    <row r="233" s="2" customFormat="1">
      <c r="A233" s="42"/>
      <c r="B233" s="43"/>
      <c r="C233" s="44"/>
      <c r="D233" s="221" t="s">
        <v>161</v>
      </c>
      <c r="E233" s="44"/>
      <c r="F233" s="222" t="s">
        <v>380</v>
      </c>
      <c r="G233" s="44"/>
      <c r="H233" s="44"/>
      <c r="I233" s="223"/>
      <c r="J233" s="44"/>
      <c r="K233" s="44"/>
      <c r="L233" s="48"/>
      <c r="M233" s="224"/>
      <c r="N233" s="225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161</v>
      </c>
      <c r="AU233" s="20" t="s">
        <v>88</v>
      </c>
    </row>
    <row r="234" s="13" customFormat="1">
      <c r="A234" s="13"/>
      <c r="B234" s="226"/>
      <c r="C234" s="227"/>
      <c r="D234" s="221" t="s">
        <v>163</v>
      </c>
      <c r="E234" s="228" t="s">
        <v>32</v>
      </c>
      <c r="F234" s="229" t="s">
        <v>381</v>
      </c>
      <c r="G234" s="227"/>
      <c r="H234" s="228" t="s">
        <v>32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163</v>
      </c>
      <c r="AU234" s="235" t="s">
        <v>88</v>
      </c>
      <c r="AV234" s="13" t="s">
        <v>86</v>
      </c>
      <c r="AW234" s="13" t="s">
        <v>39</v>
      </c>
      <c r="AX234" s="13" t="s">
        <v>78</v>
      </c>
      <c r="AY234" s="235" t="s">
        <v>153</v>
      </c>
    </row>
    <row r="235" s="14" customFormat="1">
      <c r="A235" s="14"/>
      <c r="B235" s="236"/>
      <c r="C235" s="237"/>
      <c r="D235" s="221" t="s">
        <v>163</v>
      </c>
      <c r="E235" s="238" t="s">
        <v>32</v>
      </c>
      <c r="F235" s="239" t="s">
        <v>382</v>
      </c>
      <c r="G235" s="237"/>
      <c r="H235" s="240">
        <v>7.5110000000000001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163</v>
      </c>
      <c r="AU235" s="246" t="s">
        <v>88</v>
      </c>
      <c r="AV235" s="14" t="s">
        <v>88</v>
      </c>
      <c r="AW235" s="14" t="s">
        <v>39</v>
      </c>
      <c r="AX235" s="14" t="s">
        <v>78</v>
      </c>
      <c r="AY235" s="246" t="s">
        <v>153</v>
      </c>
    </row>
    <row r="236" s="14" customFormat="1">
      <c r="A236" s="14"/>
      <c r="B236" s="236"/>
      <c r="C236" s="237"/>
      <c r="D236" s="221" t="s">
        <v>163</v>
      </c>
      <c r="E236" s="238" t="s">
        <v>32</v>
      </c>
      <c r="F236" s="239" t="s">
        <v>383</v>
      </c>
      <c r="G236" s="237"/>
      <c r="H236" s="240">
        <v>2.552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163</v>
      </c>
      <c r="AU236" s="246" t="s">
        <v>88</v>
      </c>
      <c r="AV236" s="14" t="s">
        <v>88</v>
      </c>
      <c r="AW236" s="14" t="s">
        <v>39</v>
      </c>
      <c r="AX236" s="14" t="s">
        <v>78</v>
      </c>
      <c r="AY236" s="246" t="s">
        <v>153</v>
      </c>
    </row>
    <row r="237" s="15" customFormat="1">
      <c r="A237" s="15"/>
      <c r="B237" s="247"/>
      <c r="C237" s="248"/>
      <c r="D237" s="221" t="s">
        <v>163</v>
      </c>
      <c r="E237" s="249" t="s">
        <v>32</v>
      </c>
      <c r="F237" s="250" t="s">
        <v>167</v>
      </c>
      <c r="G237" s="248"/>
      <c r="H237" s="251">
        <v>10.063000000000001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163</v>
      </c>
      <c r="AU237" s="257" t="s">
        <v>88</v>
      </c>
      <c r="AV237" s="15" t="s">
        <v>159</v>
      </c>
      <c r="AW237" s="15" t="s">
        <v>39</v>
      </c>
      <c r="AX237" s="15" t="s">
        <v>86</v>
      </c>
      <c r="AY237" s="257" t="s">
        <v>153</v>
      </c>
    </row>
    <row r="238" s="2" customFormat="1" ht="16.5" customHeight="1">
      <c r="A238" s="42"/>
      <c r="B238" s="43"/>
      <c r="C238" s="208" t="s">
        <v>384</v>
      </c>
      <c r="D238" s="208" t="s">
        <v>155</v>
      </c>
      <c r="E238" s="209" t="s">
        <v>385</v>
      </c>
      <c r="F238" s="210" t="s">
        <v>386</v>
      </c>
      <c r="G238" s="211" t="s">
        <v>240</v>
      </c>
      <c r="H238" s="212">
        <v>62.25</v>
      </c>
      <c r="I238" s="213"/>
      <c r="J238" s="214">
        <f>ROUND(I238*H238,2)</f>
        <v>0</v>
      </c>
      <c r="K238" s="210" t="s">
        <v>32</v>
      </c>
      <c r="L238" s="48"/>
      <c r="M238" s="215" t="s">
        <v>32</v>
      </c>
      <c r="N238" s="216" t="s">
        <v>49</v>
      </c>
      <c r="O238" s="88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19" t="s">
        <v>159</v>
      </c>
      <c r="AT238" s="219" t="s">
        <v>155</v>
      </c>
      <c r="AU238" s="219" t="s">
        <v>88</v>
      </c>
      <c r="AY238" s="20" t="s">
        <v>153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159</v>
      </c>
      <c r="BM238" s="219" t="s">
        <v>387</v>
      </c>
    </row>
    <row r="239" s="2" customFormat="1">
      <c r="A239" s="42"/>
      <c r="B239" s="43"/>
      <c r="C239" s="44"/>
      <c r="D239" s="221" t="s">
        <v>161</v>
      </c>
      <c r="E239" s="44"/>
      <c r="F239" s="222" t="s">
        <v>388</v>
      </c>
      <c r="G239" s="44"/>
      <c r="H239" s="44"/>
      <c r="I239" s="223"/>
      <c r="J239" s="44"/>
      <c r="K239" s="44"/>
      <c r="L239" s="48"/>
      <c r="M239" s="224"/>
      <c r="N239" s="225"/>
      <c r="O239" s="88"/>
      <c r="P239" s="88"/>
      <c r="Q239" s="88"/>
      <c r="R239" s="88"/>
      <c r="S239" s="88"/>
      <c r="T239" s="89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T239" s="20" t="s">
        <v>161</v>
      </c>
      <c r="AU239" s="20" t="s">
        <v>88</v>
      </c>
    </row>
    <row r="240" s="14" customFormat="1">
      <c r="A240" s="14"/>
      <c r="B240" s="236"/>
      <c r="C240" s="237"/>
      <c r="D240" s="221" t="s">
        <v>163</v>
      </c>
      <c r="E240" s="238" t="s">
        <v>32</v>
      </c>
      <c r="F240" s="239" t="s">
        <v>389</v>
      </c>
      <c r="G240" s="237"/>
      <c r="H240" s="240">
        <v>62.25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163</v>
      </c>
      <c r="AU240" s="246" t="s">
        <v>88</v>
      </c>
      <c r="AV240" s="14" t="s">
        <v>88</v>
      </c>
      <c r="AW240" s="14" t="s">
        <v>39</v>
      </c>
      <c r="AX240" s="14" t="s">
        <v>86</v>
      </c>
      <c r="AY240" s="246" t="s">
        <v>153</v>
      </c>
    </row>
    <row r="241" s="2" customFormat="1" ht="16.5" customHeight="1">
      <c r="A241" s="42"/>
      <c r="B241" s="43"/>
      <c r="C241" s="208" t="s">
        <v>390</v>
      </c>
      <c r="D241" s="208" t="s">
        <v>155</v>
      </c>
      <c r="E241" s="209" t="s">
        <v>391</v>
      </c>
      <c r="F241" s="210" t="s">
        <v>392</v>
      </c>
      <c r="G241" s="211" t="s">
        <v>240</v>
      </c>
      <c r="H241" s="212">
        <v>15</v>
      </c>
      <c r="I241" s="213"/>
      <c r="J241" s="214">
        <f>ROUND(I241*H241,2)</f>
        <v>0</v>
      </c>
      <c r="K241" s="210" t="s">
        <v>32</v>
      </c>
      <c r="L241" s="48"/>
      <c r="M241" s="215" t="s">
        <v>32</v>
      </c>
      <c r="N241" s="216" t="s">
        <v>49</v>
      </c>
      <c r="O241" s="88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19" t="s">
        <v>159</v>
      </c>
      <c r="AT241" s="219" t="s">
        <v>155</v>
      </c>
      <c r="AU241" s="219" t="s">
        <v>88</v>
      </c>
      <c r="AY241" s="20" t="s">
        <v>153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159</v>
      </c>
      <c r="BM241" s="219" t="s">
        <v>393</v>
      </c>
    </row>
    <row r="242" s="2" customFormat="1">
      <c r="A242" s="42"/>
      <c r="B242" s="43"/>
      <c r="C242" s="44"/>
      <c r="D242" s="221" t="s">
        <v>161</v>
      </c>
      <c r="E242" s="44"/>
      <c r="F242" s="222" t="s">
        <v>394</v>
      </c>
      <c r="G242" s="44"/>
      <c r="H242" s="44"/>
      <c r="I242" s="223"/>
      <c r="J242" s="44"/>
      <c r="K242" s="44"/>
      <c r="L242" s="48"/>
      <c r="M242" s="224"/>
      <c r="N242" s="22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161</v>
      </c>
      <c r="AU242" s="20" t="s">
        <v>88</v>
      </c>
    </row>
    <row r="243" s="14" customFormat="1">
      <c r="A243" s="14"/>
      <c r="B243" s="236"/>
      <c r="C243" s="237"/>
      <c r="D243" s="221" t="s">
        <v>163</v>
      </c>
      <c r="E243" s="238" t="s">
        <v>32</v>
      </c>
      <c r="F243" s="239" t="s">
        <v>8</v>
      </c>
      <c r="G243" s="237"/>
      <c r="H243" s="240">
        <v>15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163</v>
      </c>
      <c r="AU243" s="246" t="s">
        <v>88</v>
      </c>
      <c r="AV243" s="14" t="s">
        <v>88</v>
      </c>
      <c r="AW243" s="14" t="s">
        <v>39</v>
      </c>
      <c r="AX243" s="14" t="s">
        <v>86</v>
      </c>
      <c r="AY243" s="246" t="s">
        <v>153</v>
      </c>
    </row>
    <row r="244" s="2" customFormat="1" ht="16.5" customHeight="1">
      <c r="A244" s="42"/>
      <c r="B244" s="43"/>
      <c r="C244" s="208" t="s">
        <v>395</v>
      </c>
      <c r="D244" s="208" t="s">
        <v>155</v>
      </c>
      <c r="E244" s="209" t="s">
        <v>396</v>
      </c>
      <c r="F244" s="210" t="s">
        <v>397</v>
      </c>
      <c r="G244" s="211" t="s">
        <v>291</v>
      </c>
      <c r="H244" s="212">
        <v>100</v>
      </c>
      <c r="I244" s="213"/>
      <c r="J244" s="214">
        <f>ROUND(I244*H244,2)</f>
        <v>0</v>
      </c>
      <c r="K244" s="210" t="s">
        <v>32</v>
      </c>
      <c r="L244" s="48"/>
      <c r="M244" s="215" t="s">
        <v>32</v>
      </c>
      <c r="N244" s="216" t="s">
        <v>49</v>
      </c>
      <c r="O244" s="88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19" t="s">
        <v>159</v>
      </c>
      <c r="AT244" s="219" t="s">
        <v>155</v>
      </c>
      <c r="AU244" s="219" t="s">
        <v>88</v>
      </c>
      <c r="AY244" s="20" t="s">
        <v>153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86</v>
      </c>
      <c r="BK244" s="220">
        <f>ROUND(I244*H244,2)</f>
        <v>0</v>
      </c>
      <c r="BL244" s="20" t="s">
        <v>159</v>
      </c>
      <c r="BM244" s="219" t="s">
        <v>398</v>
      </c>
    </row>
    <row r="245" s="2" customFormat="1">
      <c r="A245" s="42"/>
      <c r="B245" s="43"/>
      <c r="C245" s="44"/>
      <c r="D245" s="221" t="s">
        <v>161</v>
      </c>
      <c r="E245" s="44"/>
      <c r="F245" s="222" t="s">
        <v>399</v>
      </c>
      <c r="G245" s="44"/>
      <c r="H245" s="44"/>
      <c r="I245" s="223"/>
      <c r="J245" s="44"/>
      <c r="K245" s="44"/>
      <c r="L245" s="48"/>
      <c r="M245" s="224"/>
      <c r="N245" s="225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161</v>
      </c>
      <c r="AU245" s="20" t="s">
        <v>88</v>
      </c>
    </row>
    <row r="246" s="2" customFormat="1" ht="16.5" customHeight="1">
      <c r="A246" s="42"/>
      <c r="B246" s="43"/>
      <c r="C246" s="258" t="s">
        <v>400</v>
      </c>
      <c r="D246" s="258" t="s">
        <v>266</v>
      </c>
      <c r="E246" s="259" t="s">
        <v>401</v>
      </c>
      <c r="F246" s="260" t="s">
        <v>402</v>
      </c>
      <c r="G246" s="261" t="s">
        <v>291</v>
      </c>
      <c r="H246" s="262">
        <v>100</v>
      </c>
      <c r="I246" s="263"/>
      <c r="J246" s="264">
        <f>ROUND(I246*H246,2)</f>
        <v>0</v>
      </c>
      <c r="K246" s="260" t="s">
        <v>32</v>
      </c>
      <c r="L246" s="265"/>
      <c r="M246" s="266" t="s">
        <v>32</v>
      </c>
      <c r="N246" s="267" t="s">
        <v>49</v>
      </c>
      <c r="O246" s="88"/>
      <c r="P246" s="217">
        <f>O246*H246</f>
        <v>0</v>
      </c>
      <c r="Q246" s="217">
        <v>0.00010000000000000001</v>
      </c>
      <c r="R246" s="217">
        <f>Q246*H246</f>
        <v>0.01</v>
      </c>
      <c r="S246" s="217">
        <v>0</v>
      </c>
      <c r="T246" s="218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19" t="s">
        <v>200</v>
      </c>
      <c r="AT246" s="219" t="s">
        <v>266</v>
      </c>
      <c r="AU246" s="219" t="s">
        <v>88</v>
      </c>
      <c r="AY246" s="20" t="s">
        <v>153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159</v>
      </c>
      <c r="BM246" s="219" t="s">
        <v>403</v>
      </c>
    </row>
    <row r="247" s="2" customFormat="1">
      <c r="A247" s="42"/>
      <c r="B247" s="43"/>
      <c r="C247" s="44"/>
      <c r="D247" s="221" t="s">
        <v>161</v>
      </c>
      <c r="E247" s="44"/>
      <c r="F247" s="222" t="s">
        <v>402</v>
      </c>
      <c r="G247" s="44"/>
      <c r="H247" s="44"/>
      <c r="I247" s="223"/>
      <c r="J247" s="44"/>
      <c r="K247" s="44"/>
      <c r="L247" s="48"/>
      <c r="M247" s="224"/>
      <c r="N247" s="225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161</v>
      </c>
      <c r="AU247" s="20" t="s">
        <v>88</v>
      </c>
    </row>
    <row r="248" s="14" customFormat="1">
      <c r="A248" s="14"/>
      <c r="B248" s="236"/>
      <c r="C248" s="237"/>
      <c r="D248" s="221" t="s">
        <v>163</v>
      </c>
      <c r="E248" s="238" t="s">
        <v>32</v>
      </c>
      <c r="F248" s="239" t="s">
        <v>404</v>
      </c>
      <c r="G248" s="237"/>
      <c r="H248" s="240">
        <v>100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163</v>
      </c>
      <c r="AU248" s="246" t="s">
        <v>88</v>
      </c>
      <c r="AV248" s="14" t="s">
        <v>88</v>
      </c>
      <c r="AW248" s="14" t="s">
        <v>39</v>
      </c>
      <c r="AX248" s="14" t="s">
        <v>86</v>
      </c>
      <c r="AY248" s="246" t="s">
        <v>153</v>
      </c>
    </row>
    <row r="249" s="2" customFormat="1" ht="16.5" customHeight="1">
      <c r="A249" s="42"/>
      <c r="B249" s="43"/>
      <c r="C249" s="208" t="s">
        <v>405</v>
      </c>
      <c r="D249" s="208" t="s">
        <v>155</v>
      </c>
      <c r="E249" s="209" t="s">
        <v>406</v>
      </c>
      <c r="F249" s="210" t="s">
        <v>407</v>
      </c>
      <c r="G249" s="211" t="s">
        <v>240</v>
      </c>
      <c r="H249" s="212">
        <v>20.050000000000001</v>
      </c>
      <c r="I249" s="213"/>
      <c r="J249" s="214">
        <f>ROUND(I249*H249,2)</f>
        <v>0</v>
      </c>
      <c r="K249" s="210" t="s">
        <v>32</v>
      </c>
      <c r="L249" s="48"/>
      <c r="M249" s="215" t="s">
        <v>32</v>
      </c>
      <c r="N249" s="216" t="s">
        <v>49</v>
      </c>
      <c r="O249" s="88"/>
      <c r="P249" s="217">
        <f>O249*H249</f>
        <v>0</v>
      </c>
      <c r="Q249" s="217">
        <v>0.093840000000000007</v>
      </c>
      <c r="R249" s="217">
        <f>Q249*H249</f>
        <v>1.8814920000000002</v>
      </c>
      <c r="S249" s="217">
        <v>0</v>
      </c>
      <c r="T249" s="218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19" t="s">
        <v>159</v>
      </c>
      <c r="AT249" s="219" t="s">
        <v>155</v>
      </c>
      <c r="AU249" s="219" t="s">
        <v>88</v>
      </c>
      <c r="AY249" s="20" t="s">
        <v>153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159</v>
      </c>
      <c r="BM249" s="219" t="s">
        <v>408</v>
      </c>
    </row>
    <row r="250" s="2" customFormat="1">
      <c r="A250" s="42"/>
      <c r="B250" s="43"/>
      <c r="C250" s="44"/>
      <c r="D250" s="221" t="s">
        <v>161</v>
      </c>
      <c r="E250" s="44"/>
      <c r="F250" s="222" t="s">
        <v>409</v>
      </c>
      <c r="G250" s="44"/>
      <c r="H250" s="44"/>
      <c r="I250" s="223"/>
      <c r="J250" s="44"/>
      <c r="K250" s="44"/>
      <c r="L250" s="48"/>
      <c r="M250" s="224"/>
      <c r="N250" s="225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161</v>
      </c>
      <c r="AU250" s="20" t="s">
        <v>88</v>
      </c>
    </row>
    <row r="251" s="13" customFormat="1">
      <c r="A251" s="13"/>
      <c r="B251" s="226"/>
      <c r="C251" s="227"/>
      <c r="D251" s="221" t="s">
        <v>163</v>
      </c>
      <c r="E251" s="228" t="s">
        <v>32</v>
      </c>
      <c r="F251" s="229" t="s">
        <v>410</v>
      </c>
      <c r="G251" s="227"/>
      <c r="H251" s="228" t="s">
        <v>32</v>
      </c>
      <c r="I251" s="230"/>
      <c r="J251" s="227"/>
      <c r="K251" s="227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163</v>
      </c>
      <c r="AU251" s="235" t="s">
        <v>88</v>
      </c>
      <c r="AV251" s="13" t="s">
        <v>86</v>
      </c>
      <c r="AW251" s="13" t="s">
        <v>39</v>
      </c>
      <c r="AX251" s="13" t="s">
        <v>78</v>
      </c>
      <c r="AY251" s="235" t="s">
        <v>153</v>
      </c>
    </row>
    <row r="252" s="14" customFormat="1">
      <c r="A252" s="14"/>
      <c r="B252" s="236"/>
      <c r="C252" s="237"/>
      <c r="D252" s="221" t="s">
        <v>163</v>
      </c>
      <c r="E252" s="238" t="s">
        <v>32</v>
      </c>
      <c r="F252" s="239" t="s">
        <v>411</v>
      </c>
      <c r="G252" s="237"/>
      <c r="H252" s="240">
        <v>20.050000000000001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163</v>
      </c>
      <c r="AU252" s="246" t="s">
        <v>88</v>
      </c>
      <c r="AV252" s="14" t="s">
        <v>88</v>
      </c>
      <c r="AW252" s="14" t="s">
        <v>39</v>
      </c>
      <c r="AX252" s="14" t="s">
        <v>86</v>
      </c>
      <c r="AY252" s="246" t="s">
        <v>153</v>
      </c>
    </row>
    <row r="253" s="2" customFormat="1" ht="16.5" customHeight="1">
      <c r="A253" s="42"/>
      <c r="B253" s="43"/>
      <c r="C253" s="208" t="s">
        <v>412</v>
      </c>
      <c r="D253" s="208" t="s">
        <v>155</v>
      </c>
      <c r="E253" s="209" t="s">
        <v>413</v>
      </c>
      <c r="F253" s="210" t="s">
        <v>414</v>
      </c>
      <c r="G253" s="211" t="s">
        <v>240</v>
      </c>
      <c r="H253" s="212">
        <v>16.879999999999999</v>
      </c>
      <c r="I253" s="213"/>
      <c r="J253" s="214">
        <f>ROUND(I253*H253,2)</f>
        <v>0</v>
      </c>
      <c r="K253" s="210" t="s">
        <v>32</v>
      </c>
      <c r="L253" s="48"/>
      <c r="M253" s="215" t="s">
        <v>32</v>
      </c>
      <c r="N253" s="216" t="s">
        <v>49</v>
      </c>
      <c r="O253" s="88"/>
      <c r="P253" s="217">
        <f>O253*H253</f>
        <v>0</v>
      </c>
      <c r="Q253" s="217">
        <v>9.0000000000000006E-05</v>
      </c>
      <c r="R253" s="217">
        <f>Q253*H253</f>
        <v>0.0015192000000000001</v>
      </c>
      <c r="S253" s="217">
        <v>0</v>
      </c>
      <c r="T253" s="21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19" t="s">
        <v>159</v>
      </c>
      <c r="AT253" s="219" t="s">
        <v>155</v>
      </c>
      <c r="AU253" s="219" t="s">
        <v>88</v>
      </c>
      <c r="AY253" s="20" t="s">
        <v>153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159</v>
      </c>
      <c r="BM253" s="219" t="s">
        <v>415</v>
      </c>
    </row>
    <row r="254" s="2" customFormat="1">
      <c r="A254" s="42"/>
      <c r="B254" s="43"/>
      <c r="C254" s="44"/>
      <c r="D254" s="221" t="s">
        <v>161</v>
      </c>
      <c r="E254" s="44"/>
      <c r="F254" s="222" t="s">
        <v>414</v>
      </c>
      <c r="G254" s="44"/>
      <c r="H254" s="44"/>
      <c r="I254" s="223"/>
      <c r="J254" s="44"/>
      <c r="K254" s="44"/>
      <c r="L254" s="48"/>
      <c r="M254" s="224"/>
      <c r="N254" s="22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161</v>
      </c>
      <c r="AU254" s="20" t="s">
        <v>88</v>
      </c>
    </row>
    <row r="255" s="13" customFormat="1">
      <c r="A255" s="13"/>
      <c r="B255" s="226"/>
      <c r="C255" s="227"/>
      <c r="D255" s="221" t="s">
        <v>163</v>
      </c>
      <c r="E255" s="228" t="s">
        <v>32</v>
      </c>
      <c r="F255" s="229" t="s">
        <v>416</v>
      </c>
      <c r="G255" s="227"/>
      <c r="H255" s="228" t="s">
        <v>32</v>
      </c>
      <c r="I255" s="230"/>
      <c r="J255" s="227"/>
      <c r="K255" s="227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163</v>
      </c>
      <c r="AU255" s="235" t="s">
        <v>88</v>
      </c>
      <c r="AV255" s="13" t="s">
        <v>86</v>
      </c>
      <c r="AW255" s="13" t="s">
        <v>39</v>
      </c>
      <c r="AX255" s="13" t="s">
        <v>78</v>
      </c>
      <c r="AY255" s="235" t="s">
        <v>153</v>
      </c>
    </row>
    <row r="256" s="14" customFormat="1">
      <c r="A256" s="14"/>
      <c r="B256" s="236"/>
      <c r="C256" s="237"/>
      <c r="D256" s="221" t="s">
        <v>163</v>
      </c>
      <c r="E256" s="238" t="s">
        <v>32</v>
      </c>
      <c r="F256" s="239" t="s">
        <v>417</v>
      </c>
      <c r="G256" s="237"/>
      <c r="H256" s="240">
        <v>16.879999999999999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163</v>
      </c>
      <c r="AU256" s="246" t="s">
        <v>88</v>
      </c>
      <c r="AV256" s="14" t="s">
        <v>88</v>
      </c>
      <c r="AW256" s="14" t="s">
        <v>39</v>
      </c>
      <c r="AX256" s="14" t="s">
        <v>86</v>
      </c>
      <c r="AY256" s="246" t="s">
        <v>153</v>
      </c>
    </row>
    <row r="257" s="2" customFormat="1" ht="16.5" customHeight="1">
      <c r="A257" s="42"/>
      <c r="B257" s="43"/>
      <c r="C257" s="208" t="s">
        <v>418</v>
      </c>
      <c r="D257" s="208" t="s">
        <v>155</v>
      </c>
      <c r="E257" s="209" t="s">
        <v>419</v>
      </c>
      <c r="F257" s="210" t="s">
        <v>420</v>
      </c>
      <c r="G257" s="211" t="s">
        <v>240</v>
      </c>
      <c r="H257" s="212">
        <v>284.09899999999999</v>
      </c>
      <c r="I257" s="213"/>
      <c r="J257" s="214">
        <f>ROUND(I257*H257,2)</f>
        <v>0</v>
      </c>
      <c r="K257" s="210" t="s">
        <v>32</v>
      </c>
      <c r="L257" s="48"/>
      <c r="M257" s="215" t="s">
        <v>32</v>
      </c>
      <c r="N257" s="216" t="s">
        <v>49</v>
      </c>
      <c r="O257" s="88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19" t="s">
        <v>159</v>
      </c>
      <c r="AT257" s="219" t="s">
        <v>155</v>
      </c>
      <c r="AU257" s="219" t="s">
        <v>88</v>
      </c>
      <c r="AY257" s="20" t="s">
        <v>153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159</v>
      </c>
      <c r="BM257" s="219" t="s">
        <v>421</v>
      </c>
    </row>
    <row r="258" s="2" customFormat="1">
      <c r="A258" s="42"/>
      <c r="B258" s="43"/>
      <c r="C258" s="44"/>
      <c r="D258" s="221" t="s">
        <v>161</v>
      </c>
      <c r="E258" s="44"/>
      <c r="F258" s="222" t="s">
        <v>420</v>
      </c>
      <c r="G258" s="44"/>
      <c r="H258" s="44"/>
      <c r="I258" s="223"/>
      <c r="J258" s="44"/>
      <c r="K258" s="44"/>
      <c r="L258" s="48"/>
      <c r="M258" s="224"/>
      <c r="N258" s="225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161</v>
      </c>
      <c r="AU258" s="20" t="s">
        <v>88</v>
      </c>
    </row>
    <row r="259" s="14" customFormat="1">
      <c r="A259" s="14"/>
      <c r="B259" s="236"/>
      <c r="C259" s="237"/>
      <c r="D259" s="221" t="s">
        <v>163</v>
      </c>
      <c r="E259" s="238" t="s">
        <v>32</v>
      </c>
      <c r="F259" s="239" t="s">
        <v>422</v>
      </c>
      <c r="G259" s="237"/>
      <c r="H259" s="240">
        <v>284.09899999999999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163</v>
      </c>
      <c r="AU259" s="246" t="s">
        <v>88</v>
      </c>
      <c r="AV259" s="14" t="s">
        <v>88</v>
      </c>
      <c r="AW259" s="14" t="s">
        <v>39</v>
      </c>
      <c r="AX259" s="14" t="s">
        <v>86</v>
      </c>
      <c r="AY259" s="246" t="s">
        <v>153</v>
      </c>
    </row>
    <row r="260" s="12" customFormat="1" ht="22.8" customHeight="1">
      <c r="A260" s="12"/>
      <c r="B260" s="192"/>
      <c r="C260" s="193"/>
      <c r="D260" s="194" t="s">
        <v>77</v>
      </c>
      <c r="E260" s="206" t="s">
        <v>206</v>
      </c>
      <c r="F260" s="206" t="s">
        <v>423</v>
      </c>
      <c r="G260" s="193"/>
      <c r="H260" s="193"/>
      <c r="I260" s="196"/>
      <c r="J260" s="207">
        <f>BK260</f>
        <v>0</v>
      </c>
      <c r="K260" s="193"/>
      <c r="L260" s="198"/>
      <c r="M260" s="199"/>
      <c r="N260" s="200"/>
      <c r="O260" s="200"/>
      <c r="P260" s="201">
        <f>SUM(P261:P356)</f>
        <v>0</v>
      </c>
      <c r="Q260" s="200"/>
      <c r="R260" s="201">
        <f>SUM(R261:R356)</f>
        <v>0.051074499999999995</v>
      </c>
      <c r="S260" s="200"/>
      <c r="T260" s="202">
        <f>SUM(T261:T356)</f>
        <v>47.501500999999998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3" t="s">
        <v>86</v>
      </c>
      <c r="AT260" s="204" t="s">
        <v>77</v>
      </c>
      <c r="AU260" s="204" t="s">
        <v>86</v>
      </c>
      <c r="AY260" s="203" t="s">
        <v>153</v>
      </c>
      <c r="BK260" s="205">
        <f>SUM(BK261:BK356)</f>
        <v>0</v>
      </c>
    </row>
    <row r="261" s="2" customFormat="1" ht="24.15" customHeight="1">
      <c r="A261" s="42"/>
      <c r="B261" s="43"/>
      <c r="C261" s="208" t="s">
        <v>424</v>
      </c>
      <c r="D261" s="208" t="s">
        <v>155</v>
      </c>
      <c r="E261" s="209" t="s">
        <v>425</v>
      </c>
      <c r="F261" s="210" t="s">
        <v>426</v>
      </c>
      <c r="G261" s="211" t="s">
        <v>240</v>
      </c>
      <c r="H261" s="212">
        <v>64.25</v>
      </c>
      <c r="I261" s="213"/>
      <c r="J261" s="214">
        <f>ROUND(I261*H261,2)</f>
        <v>0</v>
      </c>
      <c r="K261" s="210" t="s">
        <v>32</v>
      </c>
      <c r="L261" s="48"/>
      <c r="M261" s="215" t="s">
        <v>32</v>
      </c>
      <c r="N261" s="216" t="s">
        <v>49</v>
      </c>
      <c r="O261" s="88"/>
      <c r="P261" s="217">
        <f>O261*H261</f>
        <v>0</v>
      </c>
      <c r="Q261" s="217">
        <v>0.00021000000000000001</v>
      </c>
      <c r="R261" s="217">
        <f>Q261*H261</f>
        <v>0.013492500000000001</v>
      </c>
      <c r="S261" s="217">
        <v>0</v>
      </c>
      <c r="T261" s="21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19" t="s">
        <v>159</v>
      </c>
      <c r="AT261" s="219" t="s">
        <v>155</v>
      </c>
      <c r="AU261" s="219" t="s">
        <v>88</v>
      </c>
      <c r="AY261" s="20" t="s">
        <v>153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86</v>
      </c>
      <c r="BK261" s="220">
        <f>ROUND(I261*H261,2)</f>
        <v>0</v>
      </c>
      <c r="BL261" s="20" t="s">
        <v>159</v>
      </c>
      <c r="BM261" s="219" t="s">
        <v>427</v>
      </c>
    </row>
    <row r="262" s="2" customFormat="1">
      <c r="A262" s="42"/>
      <c r="B262" s="43"/>
      <c r="C262" s="44"/>
      <c r="D262" s="221" t="s">
        <v>161</v>
      </c>
      <c r="E262" s="44"/>
      <c r="F262" s="222" t="s">
        <v>428</v>
      </c>
      <c r="G262" s="44"/>
      <c r="H262" s="44"/>
      <c r="I262" s="223"/>
      <c r="J262" s="44"/>
      <c r="K262" s="44"/>
      <c r="L262" s="48"/>
      <c r="M262" s="224"/>
      <c r="N262" s="225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161</v>
      </c>
      <c r="AU262" s="20" t="s">
        <v>88</v>
      </c>
    </row>
    <row r="263" s="13" customFormat="1">
      <c r="A263" s="13"/>
      <c r="B263" s="226"/>
      <c r="C263" s="227"/>
      <c r="D263" s="221" t="s">
        <v>163</v>
      </c>
      <c r="E263" s="228" t="s">
        <v>32</v>
      </c>
      <c r="F263" s="229" t="s">
        <v>429</v>
      </c>
      <c r="G263" s="227"/>
      <c r="H263" s="228" t="s">
        <v>32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163</v>
      </c>
      <c r="AU263" s="235" t="s">
        <v>88</v>
      </c>
      <c r="AV263" s="13" t="s">
        <v>86</v>
      </c>
      <c r="AW263" s="13" t="s">
        <v>39</v>
      </c>
      <c r="AX263" s="13" t="s">
        <v>78</v>
      </c>
      <c r="AY263" s="235" t="s">
        <v>153</v>
      </c>
    </row>
    <row r="264" s="14" customFormat="1">
      <c r="A264" s="14"/>
      <c r="B264" s="236"/>
      <c r="C264" s="237"/>
      <c r="D264" s="221" t="s">
        <v>163</v>
      </c>
      <c r="E264" s="238" t="s">
        <v>32</v>
      </c>
      <c r="F264" s="239" t="s">
        <v>430</v>
      </c>
      <c r="G264" s="237"/>
      <c r="H264" s="240">
        <v>64.25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163</v>
      </c>
      <c r="AU264" s="246" t="s">
        <v>88</v>
      </c>
      <c r="AV264" s="14" t="s">
        <v>88</v>
      </c>
      <c r="AW264" s="14" t="s">
        <v>39</v>
      </c>
      <c r="AX264" s="14" t="s">
        <v>86</v>
      </c>
      <c r="AY264" s="246" t="s">
        <v>153</v>
      </c>
    </row>
    <row r="265" s="2" customFormat="1" ht="16.5" customHeight="1">
      <c r="A265" s="42"/>
      <c r="B265" s="43"/>
      <c r="C265" s="208" t="s">
        <v>431</v>
      </c>
      <c r="D265" s="208" t="s">
        <v>155</v>
      </c>
      <c r="E265" s="209" t="s">
        <v>432</v>
      </c>
      <c r="F265" s="210" t="s">
        <v>433</v>
      </c>
      <c r="G265" s="211" t="s">
        <v>240</v>
      </c>
      <c r="H265" s="212">
        <v>117</v>
      </c>
      <c r="I265" s="213"/>
      <c r="J265" s="214">
        <f>ROUND(I265*H265,2)</f>
        <v>0</v>
      </c>
      <c r="K265" s="210" t="s">
        <v>32</v>
      </c>
      <c r="L265" s="48"/>
      <c r="M265" s="215" t="s">
        <v>32</v>
      </c>
      <c r="N265" s="216" t="s">
        <v>49</v>
      </c>
      <c r="O265" s="88"/>
      <c r="P265" s="217">
        <f>O265*H265</f>
        <v>0</v>
      </c>
      <c r="Q265" s="217">
        <v>4.0000000000000003E-05</v>
      </c>
      <c r="R265" s="217">
        <f>Q265*H265</f>
        <v>0.0046800000000000001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159</v>
      </c>
      <c r="AT265" s="219" t="s">
        <v>155</v>
      </c>
      <c r="AU265" s="219" t="s">
        <v>88</v>
      </c>
      <c r="AY265" s="20" t="s">
        <v>153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86</v>
      </c>
      <c r="BK265" s="220">
        <f>ROUND(I265*H265,2)</f>
        <v>0</v>
      </c>
      <c r="BL265" s="20" t="s">
        <v>159</v>
      </c>
      <c r="BM265" s="219" t="s">
        <v>434</v>
      </c>
    </row>
    <row r="266" s="2" customFormat="1">
      <c r="A266" s="42"/>
      <c r="B266" s="43"/>
      <c r="C266" s="44"/>
      <c r="D266" s="221" t="s">
        <v>161</v>
      </c>
      <c r="E266" s="44"/>
      <c r="F266" s="222" t="s">
        <v>435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161</v>
      </c>
      <c r="AU266" s="20" t="s">
        <v>88</v>
      </c>
    </row>
    <row r="267" s="14" customFormat="1">
      <c r="A267" s="14"/>
      <c r="B267" s="236"/>
      <c r="C267" s="237"/>
      <c r="D267" s="221" t="s">
        <v>163</v>
      </c>
      <c r="E267" s="238" t="s">
        <v>32</v>
      </c>
      <c r="F267" s="239" t="s">
        <v>436</v>
      </c>
      <c r="G267" s="237"/>
      <c r="H267" s="240">
        <v>78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163</v>
      </c>
      <c r="AU267" s="246" t="s">
        <v>88</v>
      </c>
      <c r="AV267" s="14" t="s">
        <v>88</v>
      </c>
      <c r="AW267" s="14" t="s">
        <v>39</v>
      </c>
      <c r="AX267" s="14" t="s">
        <v>78</v>
      </c>
      <c r="AY267" s="246" t="s">
        <v>153</v>
      </c>
    </row>
    <row r="268" s="14" customFormat="1">
      <c r="A268" s="14"/>
      <c r="B268" s="236"/>
      <c r="C268" s="237"/>
      <c r="D268" s="221" t="s">
        <v>163</v>
      </c>
      <c r="E268" s="238" t="s">
        <v>32</v>
      </c>
      <c r="F268" s="239" t="s">
        <v>437</v>
      </c>
      <c r="G268" s="237"/>
      <c r="H268" s="240">
        <v>39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163</v>
      </c>
      <c r="AU268" s="246" t="s">
        <v>88</v>
      </c>
      <c r="AV268" s="14" t="s">
        <v>88</v>
      </c>
      <c r="AW268" s="14" t="s">
        <v>39</v>
      </c>
      <c r="AX268" s="14" t="s">
        <v>78</v>
      </c>
      <c r="AY268" s="246" t="s">
        <v>153</v>
      </c>
    </row>
    <row r="269" s="15" customFormat="1">
      <c r="A269" s="15"/>
      <c r="B269" s="247"/>
      <c r="C269" s="248"/>
      <c r="D269" s="221" t="s">
        <v>163</v>
      </c>
      <c r="E269" s="249" t="s">
        <v>32</v>
      </c>
      <c r="F269" s="250" t="s">
        <v>167</v>
      </c>
      <c r="G269" s="248"/>
      <c r="H269" s="251">
        <v>117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7" t="s">
        <v>163</v>
      </c>
      <c r="AU269" s="257" t="s">
        <v>88</v>
      </c>
      <c r="AV269" s="15" t="s">
        <v>159</v>
      </c>
      <c r="AW269" s="15" t="s">
        <v>39</v>
      </c>
      <c r="AX269" s="15" t="s">
        <v>86</v>
      </c>
      <c r="AY269" s="257" t="s">
        <v>153</v>
      </c>
    </row>
    <row r="270" s="2" customFormat="1" ht="16.5" customHeight="1">
      <c r="A270" s="42"/>
      <c r="B270" s="43"/>
      <c r="C270" s="208" t="s">
        <v>438</v>
      </c>
      <c r="D270" s="208" t="s">
        <v>155</v>
      </c>
      <c r="E270" s="209" t="s">
        <v>439</v>
      </c>
      <c r="F270" s="210" t="s">
        <v>440</v>
      </c>
      <c r="G270" s="211" t="s">
        <v>256</v>
      </c>
      <c r="H270" s="212">
        <v>1</v>
      </c>
      <c r="I270" s="213"/>
      <c r="J270" s="214">
        <f>ROUND(I270*H270,2)</f>
        <v>0</v>
      </c>
      <c r="K270" s="210" t="s">
        <v>32</v>
      </c>
      <c r="L270" s="48"/>
      <c r="M270" s="215" t="s">
        <v>32</v>
      </c>
      <c r="N270" s="216" t="s">
        <v>49</v>
      </c>
      <c r="O270" s="88"/>
      <c r="P270" s="217">
        <f>O270*H270</f>
        <v>0</v>
      </c>
      <c r="Q270" s="217">
        <v>0.0045900000000000003</v>
      </c>
      <c r="R270" s="217">
        <f>Q270*H270</f>
        <v>0.0045900000000000003</v>
      </c>
      <c r="S270" s="217">
        <v>0</v>
      </c>
      <c r="T270" s="21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19" t="s">
        <v>159</v>
      </c>
      <c r="AT270" s="219" t="s">
        <v>155</v>
      </c>
      <c r="AU270" s="219" t="s">
        <v>88</v>
      </c>
      <c r="AY270" s="20" t="s">
        <v>153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86</v>
      </c>
      <c r="BK270" s="220">
        <f>ROUND(I270*H270,2)</f>
        <v>0</v>
      </c>
      <c r="BL270" s="20" t="s">
        <v>159</v>
      </c>
      <c r="BM270" s="219" t="s">
        <v>441</v>
      </c>
    </row>
    <row r="271" s="2" customFormat="1">
      <c r="A271" s="42"/>
      <c r="B271" s="43"/>
      <c r="C271" s="44"/>
      <c r="D271" s="221" t="s">
        <v>161</v>
      </c>
      <c r="E271" s="44"/>
      <c r="F271" s="222" t="s">
        <v>442</v>
      </c>
      <c r="G271" s="44"/>
      <c r="H271" s="44"/>
      <c r="I271" s="223"/>
      <c r="J271" s="44"/>
      <c r="K271" s="44"/>
      <c r="L271" s="48"/>
      <c r="M271" s="224"/>
      <c r="N271" s="22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161</v>
      </c>
      <c r="AU271" s="20" t="s">
        <v>88</v>
      </c>
    </row>
    <row r="272" s="2" customFormat="1" ht="16.5" customHeight="1">
      <c r="A272" s="42"/>
      <c r="B272" s="43"/>
      <c r="C272" s="258" t="s">
        <v>443</v>
      </c>
      <c r="D272" s="258" t="s">
        <v>266</v>
      </c>
      <c r="E272" s="259" t="s">
        <v>444</v>
      </c>
      <c r="F272" s="260" t="s">
        <v>445</v>
      </c>
      <c r="G272" s="261" t="s">
        <v>256</v>
      </c>
      <c r="H272" s="262">
        <v>1</v>
      </c>
      <c r="I272" s="263"/>
      <c r="J272" s="264">
        <f>ROUND(I272*H272,2)</f>
        <v>0</v>
      </c>
      <c r="K272" s="260" t="s">
        <v>32</v>
      </c>
      <c r="L272" s="265"/>
      <c r="M272" s="266" t="s">
        <v>32</v>
      </c>
      <c r="N272" s="267" t="s">
        <v>49</v>
      </c>
      <c r="O272" s="88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9" t="s">
        <v>200</v>
      </c>
      <c r="AT272" s="219" t="s">
        <v>266</v>
      </c>
      <c r="AU272" s="219" t="s">
        <v>88</v>
      </c>
      <c r="AY272" s="20" t="s">
        <v>153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86</v>
      </c>
      <c r="BK272" s="220">
        <f>ROUND(I272*H272,2)</f>
        <v>0</v>
      </c>
      <c r="BL272" s="20" t="s">
        <v>159</v>
      </c>
      <c r="BM272" s="219" t="s">
        <v>446</v>
      </c>
    </row>
    <row r="273" s="2" customFormat="1">
      <c r="A273" s="42"/>
      <c r="B273" s="43"/>
      <c r="C273" s="44"/>
      <c r="D273" s="221" t="s">
        <v>161</v>
      </c>
      <c r="E273" s="44"/>
      <c r="F273" s="222" t="s">
        <v>445</v>
      </c>
      <c r="G273" s="44"/>
      <c r="H273" s="44"/>
      <c r="I273" s="223"/>
      <c r="J273" s="44"/>
      <c r="K273" s="44"/>
      <c r="L273" s="48"/>
      <c r="M273" s="224"/>
      <c r="N273" s="22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161</v>
      </c>
      <c r="AU273" s="20" t="s">
        <v>88</v>
      </c>
    </row>
    <row r="274" s="2" customFormat="1" ht="16.5" customHeight="1">
      <c r="A274" s="42"/>
      <c r="B274" s="43"/>
      <c r="C274" s="208" t="s">
        <v>447</v>
      </c>
      <c r="D274" s="208" t="s">
        <v>155</v>
      </c>
      <c r="E274" s="209" t="s">
        <v>448</v>
      </c>
      <c r="F274" s="210" t="s">
        <v>449</v>
      </c>
      <c r="G274" s="211" t="s">
        <v>256</v>
      </c>
      <c r="H274" s="212">
        <v>5</v>
      </c>
      <c r="I274" s="213"/>
      <c r="J274" s="214">
        <f>ROUND(I274*H274,2)</f>
        <v>0</v>
      </c>
      <c r="K274" s="210" t="s">
        <v>32</v>
      </c>
      <c r="L274" s="48"/>
      <c r="M274" s="215" t="s">
        <v>32</v>
      </c>
      <c r="N274" s="216" t="s">
        <v>49</v>
      </c>
      <c r="O274" s="88"/>
      <c r="P274" s="217">
        <f>O274*H274</f>
        <v>0</v>
      </c>
      <c r="Q274" s="217">
        <v>0.00181</v>
      </c>
      <c r="R274" s="217">
        <f>Q274*H274</f>
        <v>0.009049999999999999</v>
      </c>
      <c r="S274" s="217">
        <v>0</v>
      </c>
      <c r="T274" s="218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19" t="s">
        <v>159</v>
      </c>
      <c r="AT274" s="219" t="s">
        <v>155</v>
      </c>
      <c r="AU274" s="219" t="s">
        <v>88</v>
      </c>
      <c r="AY274" s="20" t="s">
        <v>153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0" t="s">
        <v>86</v>
      </c>
      <c r="BK274" s="220">
        <f>ROUND(I274*H274,2)</f>
        <v>0</v>
      </c>
      <c r="BL274" s="20" t="s">
        <v>159</v>
      </c>
      <c r="BM274" s="219" t="s">
        <v>450</v>
      </c>
    </row>
    <row r="275" s="2" customFormat="1">
      <c r="A275" s="42"/>
      <c r="B275" s="43"/>
      <c r="C275" s="44"/>
      <c r="D275" s="221" t="s">
        <v>161</v>
      </c>
      <c r="E275" s="44"/>
      <c r="F275" s="222" t="s">
        <v>451</v>
      </c>
      <c r="G275" s="44"/>
      <c r="H275" s="44"/>
      <c r="I275" s="223"/>
      <c r="J275" s="44"/>
      <c r="K275" s="44"/>
      <c r="L275" s="48"/>
      <c r="M275" s="224"/>
      <c r="N275" s="225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161</v>
      </c>
      <c r="AU275" s="20" t="s">
        <v>88</v>
      </c>
    </row>
    <row r="276" s="2" customFormat="1" ht="16.5" customHeight="1">
      <c r="A276" s="42"/>
      <c r="B276" s="43"/>
      <c r="C276" s="258" t="s">
        <v>452</v>
      </c>
      <c r="D276" s="258" t="s">
        <v>266</v>
      </c>
      <c r="E276" s="259" t="s">
        <v>453</v>
      </c>
      <c r="F276" s="260" t="s">
        <v>454</v>
      </c>
      <c r="G276" s="261" t="s">
        <v>256</v>
      </c>
      <c r="H276" s="262">
        <v>5</v>
      </c>
      <c r="I276" s="263"/>
      <c r="J276" s="264">
        <f>ROUND(I276*H276,2)</f>
        <v>0</v>
      </c>
      <c r="K276" s="260" t="s">
        <v>32</v>
      </c>
      <c r="L276" s="265"/>
      <c r="M276" s="266" t="s">
        <v>32</v>
      </c>
      <c r="N276" s="267" t="s">
        <v>49</v>
      </c>
      <c r="O276" s="88"/>
      <c r="P276" s="217">
        <f>O276*H276</f>
        <v>0</v>
      </c>
      <c r="Q276" s="217">
        <v>0.0012899999999999999</v>
      </c>
      <c r="R276" s="217">
        <f>Q276*H276</f>
        <v>0.0064499999999999991</v>
      </c>
      <c r="S276" s="217">
        <v>0</v>
      </c>
      <c r="T276" s="21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19" t="s">
        <v>200</v>
      </c>
      <c r="AT276" s="219" t="s">
        <v>266</v>
      </c>
      <c r="AU276" s="219" t="s">
        <v>88</v>
      </c>
      <c r="AY276" s="20" t="s">
        <v>153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86</v>
      </c>
      <c r="BK276" s="220">
        <f>ROUND(I276*H276,2)</f>
        <v>0</v>
      </c>
      <c r="BL276" s="20" t="s">
        <v>159</v>
      </c>
      <c r="BM276" s="219" t="s">
        <v>455</v>
      </c>
    </row>
    <row r="277" s="2" customFormat="1">
      <c r="A277" s="42"/>
      <c r="B277" s="43"/>
      <c r="C277" s="44"/>
      <c r="D277" s="221" t="s">
        <v>161</v>
      </c>
      <c r="E277" s="44"/>
      <c r="F277" s="222" t="s">
        <v>454</v>
      </c>
      <c r="G277" s="44"/>
      <c r="H277" s="44"/>
      <c r="I277" s="223"/>
      <c r="J277" s="44"/>
      <c r="K277" s="44"/>
      <c r="L277" s="48"/>
      <c r="M277" s="224"/>
      <c r="N277" s="225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161</v>
      </c>
      <c r="AU277" s="20" t="s">
        <v>88</v>
      </c>
    </row>
    <row r="278" s="2" customFormat="1" ht="16.5" customHeight="1">
      <c r="A278" s="42"/>
      <c r="B278" s="43"/>
      <c r="C278" s="208" t="s">
        <v>456</v>
      </c>
      <c r="D278" s="208" t="s">
        <v>155</v>
      </c>
      <c r="E278" s="209" t="s">
        <v>457</v>
      </c>
      <c r="F278" s="210" t="s">
        <v>458</v>
      </c>
      <c r="G278" s="211" t="s">
        <v>256</v>
      </c>
      <c r="H278" s="212">
        <v>1</v>
      </c>
      <c r="I278" s="213"/>
      <c r="J278" s="214">
        <f>ROUND(I278*H278,2)</f>
        <v>0</v>
      </c>
      <c r="K278" s="210" t="s">
        <v>32</v>
      </c>
      <c r="L278" s="48"/>
      <c r="M278" s="215" t="s">
        <v>32</v>
      </c>
      <c r="N278" s="216" t="s">
        <v>49</v>
      </c>
      <c r="O278" s="88"/>
      <c r="P278" s="217">
        <f>O278*H278</f>
        <v>0</v>
      </c>
      <c r="Q278" s="217">
        <v>0.00018000000000000001</v>
      </c>
      <c r="R278" s="217">
        <f>Q278*H278</f>
        <v>0.00018000000000000001</v>
      </c>
      <c r="S278" s="217">
        <v>0</v>
      </c>
      <c r="T278" s="21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19" t="s">
        <v>159</v>
      </c>
      <c r="AT278" s="219" t="s">
        <v>155</v>
      </c>
      <c r="AU278" s="219" t="s">
        <v>88</v>
      </c>
      <c r="AY278" s="20" t="s">
        <v>153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159</v>
      </c>
      <c r="BM278" s="219" t="s">
        <v>459</v>
      </c>
    </row>
    <row r="279" s="2" customFormat="1">
      <c r="A279" s="42"/>
      <c r="B279" s="43"/>
      <c r="C279" s="44"/>
      <c r="D279" s="221" t="s">
        <v>161</v>
      </c>
      <c r="E279" s="44"/>
      <c r="F279" s="222" t="s">
        <v>460</v>
      </c>
      <c r="G279" s="44"/>
      <c r="H279" s="44"/>
      <c r="I279" s="223"/>
      <c r="J279" s="44"/>
      <c r="K279" s="44"/>
      <c r="L279" s="48"/>
      <c r="M279" s="224"/>
      <c r="N279" s="225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161</v>
      </c>
      <c r="AU279" s="20" t="s">
        <v>88</v>
      </c>
    </row>
    <row r="280" s="2" customFormat="1" ht="16.5" customHeight="1">
      <c r="A280" s="42"/>
      <c r="B280" s="43"/>
      <c r="C280" s="258" t="s">
        <v>461</v>
      </c>
      <c r="D280" s="258" t="s">
        <v>266</v>
      </c>
      <c r="E280" s="259" t="s">
        <v>462</v>
      </c>
      <c r="F280" s="260" t="s">
        <v>463</v>
      </c>
      <c r="G280" s="261" t="s">
        <v>256</v>
      </c>
      <c r="H280" s="262">
        <v>1</v>
      </c>
      <c r="I280" s="263"/>
      <c r="J280" s="264">
        <f>ROUND(I280*H280,2)</f>
        <v>0</v>
      </c>
      <c r="K280" s="260" t="s">
        <v>32</v>
      </c>
      <c r="L280" s="265"/>
      <c r="M280" s="266" t="s">
        <v>32</v>
      </c>
      <c r="N280" s="267" t="s">
        <v>49</v>
      </c>
      <c r="O280" s="88"/>
      <c r="P280" s="217">
        <f>O280*H280</f>
        <v>0</v>
      </c>
      <c r="Q280" s="217">
        <v>0.012</v>
      </c>
      <c r="R280" s="217">
        <f>Q280*H280</f>
        <v>0.012</v>
      </c>
      <c r="S280" s="217">
        <v>0</v>
      </c>
      <c r="T280" s="218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19" t="s">
        <v>200</v>
      </c>
      <c r="AT280" s="219" t="s">
        <v>266</v>
      </c>
      <c r="AU280" s="219" t="s">
        <v>88</v>
      </c>
      <c r="AY280" s="20" t="s">
        <v>153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86</v>
      </c>
      <c r="BK280" s="220">
        <f>ROUND(I280*H280,2)</f>
        <v>0</v>
      </c>
      <c r="BL280" s="20" t="s">
        <v>159</v>
      </c>
      <c r="BM280" s="219" t="s">
        <v>464</v>
      </c>
    </row>
    <row r="281" s="2" customFormat="1">
      <c r="A281" s="42"/>
      <c r="B281" s="43"/>
      <c r="C281" s="44"/>
      <c r="D281" s="221" t="s">
        <v>161</v>
      </c>
      <c r="E281" s="44"/>
      <c r="F281" s="222" t="s">
        <v>463</v>
      </c>
      <c r="G281" s="44"/>
      <c r="H281" s="44"/>
      <c r="I281" s="223"/>
      <c r="J281" s="44"/>
      <c r="K281" s="44"/>
      <c r="L281" s="48"/>
      <c r="M281" s="224"/>
      <c r="N281" s="225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161</v>
      </c>
      <c r="AU281" s="20" t="s">
        <v>88</v>
      </c>
    </row>
    <row r="282" s="2" customFormat="1" ht="16.5" customHeight="1">
      <c r="A282" s="42"/>
      <c r="B282" s="43"/>
      <c r="C282" s="208" t="s">
        <v>465</v>
      </c>
      <c r="D282" s="208" t="s">
        <v>155</v>
      </c>
      <c r="E282" s="209" t="s">
        <v>466</v>
      </c>
      <c r="F282" s="210" t="s">
        <v>467</v>
      </c>
      <c r="G282" s="211" t="s">
        <v>158</v>
      </c>
      <c r="H282" s="212">
        <v>0.35999999999999999</v>
      </c>
      <c r="I282" s="213"/>
      <c r="J282" s="214">
        <f>ROUND(I282*H282,2)</f>
        <v>0</v>
      </c>
      <c r="K282" s="210" t="s">
        <v>32</v>
      </c>
      <c r="L282" s="48"/>
      <c r="M282" s="215" t="s">
        <v>32</v>
      </c>
      <c r="N282" s="216" t="s">
        <v>49</v>
      </c>
      <c r="O282" s="88"/>
      <c r="P282" s="217">
        <f>O282*H282</f>
        <v>0</v>
      </c>
      <c r="Q282" s="217">
        <v>0</v>
      </c>
      <c r="R282" s="217">
        <f>Q282*H282</f>
        <v>0</v>
      </c>
      <c r="S282" s="217">
        <v>2</v>
      </c>
      <c r="T282" s="218">
        <f>S282*H282</f>
        <v>0.71999999999999997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19" t="s">
        <v>159</v>
      </c>
      <c r="AT282" s="219" t="s">
        <v>155</v>
      </c>
      <c r="AU282" s="219" t="s">
        <v>88</v>
      </c>
      <c r="AY282" s="20" t="s">
        <v>153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159</v>
      </c>
      <c r="BM282" s="219" t="s">
        <v>468</v>
      </c>
    </row>
    <row r="283" s="2" customFormat="1">
      <c r="A283" s="42"/>
      <c r="B283" s="43"/>
      <c r="C283" s="44"/>
      <c r="D283" s="221" t="s">
        <v>161</v>
      </c>
      <c r="E283" s="44"/>
      <c r="F283" s="222" t="s">
        <v>469</v>
      </c>
      <c r="G283" s="44"/>
      <c r="H283" s="44"/>
      <c r="I283" s="223"/>
      <c r="J283" s="44"/>
      <c r="K283" s="44"/>
      <c r="L283" s="48"/>
      <c r="M283" s="224"/>
      <c r="N283" s="225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161</v>
      </c>
      <c r="AU283" s="20" t="s">
        <v>88</v>
      </c>
    </row>
    <row r="284" s="13" customFormat="1">
      <c r="A284" s="13"/>
      <c r="B284" s="226"/>
      <c r="C284" s="227"/>
      <c r="D284" s="221" t="s">
        <v>163</v>
      </c>
      <c r="E284" s="228" t="s">
        <v>32</v>
      </c>
      <c r="F284" s="229" t="s">
        <v>470</v>
      </c>
      <c r="G284" s="227"/>
      <c r="H284" s="228" t="s">
        <v>32</v>
      </c>
      <c r="I284" s="230"/>
      <c r="J284" s="227"/>
      <c r="K284" s="227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163</v>
      </c>
      <c r="AU284" s="235" t="s">
        <v>88</v>
      </c>
      <c r="AV284" s="13" t="s">
        <v>86</v>
      </c>
      <c r="AW284" s="13" t="s">
        <v>39</v>
      </c>
      <c r="AX284" s="13" t="s">
        <v>78</v>
      </c>
      <c r="AY284" s="235" t="s">
        <v>153</v>
      </c>
    </row>
    <row r="285" s="14" customFormat="1">
      <c r="A285" s="14"/>
      <c r="B285" s="236"/>
      <c r="C285" s="237"/>
      <c r="D285" s="221" t="s">
        <v>163</v>
      </c>
      <c r="E285" s="238" t="s">
        <v>32</v>
      </c>
      <c r="F285" s="239" t="s">
        <v>471</v>
      </c>
      <c r="G285" s="237"/>
      <c r="H285" s="240">
        <v>0.35999999999999999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163</v>
      </c>
      <c r="AU285" s="246" t="s">
        <v>88</v>
      </c>
      <c r="AV285" s="14" t="s">
        <v>88</v>
      </c>
      <c r="AW285" s="14" t="s">
        <v>39</v>
      </c>
      <c r="AX285" s="14" t="s">
        <v>86</v>
      </c>
      <c r="AY285" s="246" t="s">
        <v>153</v>
      </c>
    </row>
    <row r="286" s="2" customFormat="1" ht="16.5" customHeight="1">
      <c r="A286" s="42"/>
      <c r="B286" s="43"/>
      <c r="C286" s="208" t="s">
        <v>472</v>
      </c>
      <c r="D286" s="208" t="s">
        <v>155</v>
      </c>
      <c r="E286" s="209" t="s">
        <v>473</v>
      </c>
      <c r="F286" s="210" t="s">
        <v>474</v>
      </c>
      <c r="G286" s="211" t="s">
        <v>240</v>
      </c>
      <c r="H286" s="212">
        <v>32.451999999999998</v>
      </c>
      <c r="I286" s="213"/>
      <c r="J286" s="214">
        <f>ROUND(I286*H286,2)</f>
        <v>0</v>
      </c>
      <c r="K286" s="210" t="s">
        <v>32</v>
      </c>
      <c r="L286" s="48"/>
      <c r="M286" s="215" t="s">
        <v>32</v>
      </c>
      <c r="N286" s="216" t="s">
        <v>49</v>
      </c>
      <c r="O286" s="88"/>
      <c r="P286" s="217">
        <f>O286*H286</f>
        <v>0</v>
      </c>
      <c r="Q286" s="217">
        <v>0</v>
      </c>
      <c r="R286" s="217">
        <f>Q286*H286</f>
        <v>0</v>
      </c>
      <c r="S286" s="217">
        <v>0.26100000000000001</v>
      </c>
      <c r="T286" s="218">
        <f>S286*H286</f>
        <v>8.4699720000000003</v>
      </c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R286" s="219" t="s">
        <v>159</v>
      </c>
      <c r="AT286" s="219" t="s">
        <v>155</v>
      </c>
      <c r="AU286" s="219" t="s">
        <v>88</v>
      </c>
      <c r="AY286" s="20" t="s">
        <v>153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86</v>
      </c>
      <c r="BK286" s="220">
        <f>ROUND(I286*H286,2)</f>
        <v>0</v>
      </c>
      <c r="BL286" s="20" t="s">
        <v>159</v>
      </c>
      <c r="BM286" s="219" t="s">
        <v>475</v>
      </c>
    </row>
    <row r="287" s="2" customFormat="1">
      <c r="A287" s="42"/>
      <c r="B287" s="43"/>
      <c r="C287" s="44"/>
      <c r="D287" s="221" t="s">
        <v>161</v>
      </c>
      <c r="E287" s="44"/>
      <c r="F287" s="222" t="s">
        <v>476</v>
      </c>
      <c r="G287" s="44"/>
      <c r="H287" s="44"/>
      <c r="I287" s="223"/>
      <c r="J287" s="44"/>
      <c r="K287" s="44"/>
      <c r="L287" s="48"/>
      <c r="M287" s="224"/>
      <c r="N287" s="225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161</v>
      </c>
      <c r="AU287" s="20" t="s">
        <v>88</v>
      </c>
    </row>
    <row r="288" s="13" customFormat="1">
      <c r="A288" s="13"/>
      <c r="B288" s="226"/>
      <c r="C288" s="227"/>
      <c r="D288" s="221" t="s">
        <v>163</v>
      </c>
      <c r="E288" s="228" t="s">
        <v>32</v>
      </c>
      <c r="F288" s="229" t="s">
        <v>477</v>
      </c>
      <c r="G288" s="227"/>
      <c r="H288" s="228" t="s">
        <v>32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163</v>
      </c>
      <c r="AU288" s="235" t="s">
        <v>88</v>
      </c>
      <c r="AV288" s="13" t="s">
        <v>86</v>
      </c>
      <c r="AW288" s="13" t="s">
        <v>39</v>
      </c>
      <c r="AX288" s="13" t="s">
        <v>78</v>
      </c>
      <c r="AY288" s="235" t="s">
        <v>153</v>
      </c>
    </row>
    <row r="289" s="14" customFormat="1">
      <c r="A289" s="14"/>
      <c r="B289" s="236"/>
      <c r="C289" s="237"/>
      <c r="D289" s="221" t="s">
        <v>163</v>
      </c>
      <c r="E289" s="238" t="s">
        <v>32</v>
      </c>
      <c r="F289" s="239" t="s">
        <v>478</v>
      </c>
      <c r="G289" s="237"/>
      <c r="H289" s="240">
        <v>25.713000000000001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163</v>
      </c>
      <c r="AU289" s="246" t="s">
        <v>88</v>
      </c>
      <c r="AV289" s="14" t="s">
        <v>88</v>
      </c>
      <c r="AW289" s="14" t="s">
        <v>39</v>
      </c>
      <c r="AX289" s="14" t="s">
        <v>78</v>
      </c>
      <c r="AY289" s="246" t="s">
        <v>153</v>
      </c>
    </row>
    <row r="290" s="14" customFormat="1">
      <c r="A290" s="14"/>
      <c r="B290" s="236"/>
      <c r="C290" s="237"/>
      <c r="D290" s="221" t="s">
        <v>163</v>
      </c>
      <c r="E290" s="238" t="s">
        <v>32</v>
      </c>
      <c r="F290" s="239" t="s">
        <v>479</v>
      </c>
      <c r="G290" s="237"/>
      <c r="H290" s="240">
        <v>6.7389999999999999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163</v>
      </c>
      <c r="AU290" s="246" t="s">
        <v>88</v>
      </c>
      <c r="AV290" s="14" t="s">
        <v>88</v>
      </c>
      <c r="AW290" s="14" t="s">
        <v>39</v>
      </c>
      <c r="AX290" s="14" t="s">
        <v>78</v>
      </c>
      <c r="AY290" s="246" t="s">
        <v>153</v>
      </c>
    </row>
    <row r="291" s="15" customFormat="1">
      <c r="A291" s="15"/>
      <c r="B291" s="247"/>
      <c r="C291" s="248"/>
      <c r="D291" s="221" t="s">
        <v>163</v>
      </c>
      <c r="E291" s="249" t="s">
        <v>32</v>
      </c>
      <c r="F291" s="250" t="s">
        <v>167</v>
      </c>
      <c r="G291" s="248"/>
      <c r="H291" s="251">
        <v>32.451999999999998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163</v>
      </c>
      <c r="AU291" s="257" t="s">
        <v>88</v>
      </c>
      <c r="AV291" s="15" t="s">
        <v>159</v>
      </c>
      <c r="AW291" s="15" t="s">
        <v>39</v>
      </c>
      <c r="AX291" s="15" t="s">
        <v>86</v>
      </c>
      <c r="AY291" s="257" t="s">
        <v>153</v>
      </c>
    </row>
    <row r="292" s="2" customFormat="1" ht="16.5" customHeight="1">
      <c r="A292" s="42"/>
      <c r="B292" s="43"/>
      <c r="C292" s="208" t="s">
        <v>480</v>
      </c>
      <c r="D292" s="208" t="s">
        <v>155</v>
      </c>
      <c r="E292" s="209" t="s">
        <v>481</v>
      </c>
      <c r="F292" s="210" t="s">
        <v>482</v>
      </c>
      <c r="G292" s="211" t="s">
        <v>158</v>
      </c>
      <c r="H292" s="212">
        <v>1.1850000000000001</v>
      </c>
      <c r="I292" s="213"/>
      <c r="J292" s="214">
        <f>ROUND(I292*H292,2)</f>
        <v>0</v>
      </c>
      <c r="K292" s="210" t="s">
        <v>32</v>
      </c>
      <c r="L292" s="48"/>
      <c r="M292" s="215" t="s">
        <v>32</v>
      </c>
      <c r="N292" s="216" t="s">
        <v>49</v>
      </c>
      <c r="O292" s="88"/>
      <c r="P292" s="217">
        <f>O292*H292</f>
        <v>0</v>
      </c>
      <c r="Q292" s="217">
        <v>0</v>
      </c>
      <c r="R292" s="217">
        <f>Q292*H292</f>
        <v>0</v>
      </c>
      <c r="S292" s="217">
        <v>1.8</v>
      </c>
      <c r="T292" s="218">
        <f>S292*H292</f>
        <v>2.133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19" t="s">
        <v>159</v>
      </c>
      <c r="AT292" s="219" t="s">
        <v>155</v>
      </c>
      <c r="AU292" s="219" t="s">
        <v>88</v>
      </c>
      <c r="AY292" s="20" t="s">
        <v>153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86</v>
      </c>
      <c r="BK292" s="220">
        <f>ROUND(I292*H292,2)</f>
        <v>0</v>
      </c>
      <c r="BL292" s="20" t="s">
        <v>159</v>
      </c>
      <c r="BM292" s="219" t="s">
        <v>483</v>
      </c>
    </row>
    <row r="293" s="2" customFormat="1">
      <c r="A293" s="42"/>
      <c r="B293" s="43"/>
      <c r="C293" s="44"/>
      <c r="D293" s="221" t="s">
        <v>161</v>
      </c>
      <c r="E293" s="44"/>
      <c r="F293" s="222" t="s">
        <v>484</v>
      </c>
      <c r="G293" s="44"/>
      <c r="H293" s="44"/>
      <c r="I293" s="223"/>
      <c r="J293" s="44"/>
      <c r="K293" s="44"/>
      <c r="L293" s="48"/>
      <c r="M293" s="224"/>
      <c r="N293" s="225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161</v>
      </c>
      <c r="AU293" s="20" t="s">
        <v>88</v>
      </c>
    </row>
    <row r="294" s="13" customFormat="1">
      <c r="A294" s="13"/>
      <c r="B294" s="226"/>
      <c r="C294" s="227"/>
      <c r="D294" s="221" t="s">
        <v>163</v>
      </c>
      <c r="E294" s="228" t="s">
        <v>32</v>
      </c>
      <c r="F294" s="229" t="s">
        <v>485</v>
      </c>
      <c r="G294" s="227"/>
      <c r="H294" s="228" t="s">
        <v>32</v>
      </c>
      <c r="I294" s="230"/>
      <c r="J294" s="227"/>
      <c r="K294" s="227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163</v>
      </c>
      <c r="AU294" s="235" t="s">
        <v>88</v>
      </c>
      <c r="AV294" s="13" t="s">
        <v>86</v>
      </c>
      <c r="AW294" s="13" t="s">
        <v>39</v>
      </c>
      <c r="AX294" s="13" t="s">
        <v>78</v>
      </c>
      <c r="AY294" s="235" t="s">
        <v>153</v>
      </c>
    </row>
    <row r="295" s="14" customFormat="1">
      <c r="A295" s="14"/>
      <c r="B295" s="236"/>
      <c r="C295" s="237"/>
      <c r="D295" s="221" t="s">
        <v>163</v>
      </c>
      <c r="E295" s="238" t="s">
        <v>32</v>
      </c>
      <c r="F295" s="239" t="s">
        <v>486</v>
      </c>
      <c r="G295" s="237"/>
      <c r="H295" s="240">
        <v>1.1850000000000001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163</v>
      </c>
      <c r="AU295" s="246" t="s">
        <v>88</v>
      </c>
      <c r="AV295" s="14" t="s">
        <v>88</v>
      </c>
      <c r="AW295" s="14" t="s">
        <v>39</v>
      </c>
      <c r="AX295" s="14" t="s">
        <v>86</v>
      </c>
      <c r="AY295" s="246" t="s">
        <v>153</v>
      </c>
    </row>
    <row r="296" s="2" customFormat="1" ht="16.5" customHeight="1">
      <c r="A296" s="42"/>
      <c r="B296" s="43"/>
      <c r="C296" s="208" t="s">
        <v>487</v>
      </c>
      <c r="D296" s="208" t="s">
        <v>155</v>
      </c>
      <c r="E296" s="209" t="s">
        <v>488</v>
      </c>
      <c r="F296" s="210" t="s">
        <v>489</v>
      </c>
      <c r="G296" s="211" t="s">
        <v>291</v>
      </c>
      <c r="H296" s="212">
        <v>1.45</v>
      </c>
      <c r="I296" s="213"/>
      <c r="J296" s="214">
        <f>ROUND(I296*H296,2)</f>
        <v>0</v>
      </c>
      <c r="K296" s="210" t="s">
        <v>32</v>
      </c>
      <c r="L296" s="48"/>
      <c r="M296" s="215" t="s">
        <v>32</v>
      </c>
      <c r="N296" s="216" t="s">
        <v>49</v>
      </c>
      <c r="O296" s="88"/>
      <c r="P296" s="217">
        <f>O296*H296</f>
        <v>0</v>
      </c>
      <c r="Q296" s="217">
        <v>0</v>
      </c>
      <c r="R296" s="217">
        <f>Q296*H296</f>
        <v>0</v>
      </c>
      <c r="S296" s="217">
        <v>0.070000000000000007</v>
      </c>
      <c r="T296" s="218">
        <f>S296*H296</f>
        <v>0.10150000000000001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19" t="s">
        <v>159</v>
      </c>
      <c r="AT296" s="219" t="s">
        <v>155</v>
      </c>
      <c r="AU296" s="219" t="s">
        <v>88</v>
      </c>
      <c r="AY296" s="20" t="s">
        <v>153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159</v>
      </c>
      <c r="BM296" s="219" t="s">
        <v>490</v>
      </c>
    </row>
    <row r="297" s="2" customFormat="1">
      <c r="A297" s="42"/>
      <c r="B297" s="43"/>
      <c r="C297" s="44"/>
      <c r="D297" s="221" t="s">
        <v>161</v>
      </c>
      <c r="E297" s="44"/>
      <c r="F297" s="222" t="s">
        <v>489</v>
      </c>
      <c r="G297" s="44"/>
      <c r="H297" s="44"/>
      <c r="I297" s="223"/>
      <c r="J297" s="44"/>
      <c r="K297" s="44"/>
      <c r="L297" s="48"/>
      <c r="M297" s="224"/>
      <c r="N297" s="225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161</v>
      </c>
      <c r="AU297" s="20" t="s">
        <v>88</v>
      </c>
    </row>
    <row r="298" s="13" customFormat="1">
      <c r="A298" s="13"/>
      <c r="B298" s="226"/>
      <c r="C298" s="227"/>
      <c r="D298" s="221" t="s">
        <v>163</v>
      </c>
      <c r="E298" s="228" t="s">
        <v>32</v>
      </c>
      <c r="F298" s="229" t="s">
        <v>491</v>
      </c>
      <c r="G298" s="227"/>
      <c r="H298" s="228" t="s">
        <v>32</v>
      </c>
      <c r="I298" s="230"/>
      <c r="J298" s="227"/>
      <c r="K298" s="227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163</v>
      </c>
      <c r="AU298" s="235" t="s">
        <v>88</v>
      </c>
      <c r="AV298" s="13" t="s">
        <v>86</v>
      </c>
      <c r="AW298" s="13" t="s">
        <v>39</v>
      </c>
      <c r="AX298" s="13" t="s">
        <v>78</v>
      </c>
      <c r="AY298" s="235" t="s">
        <v>153</v>
      </c>
    </row>
    <row r="299" s="14" customFormat="1">
      <c r="A299" s="14"/>
      <c r="B299" s="236"/>
      <c r="C299" s="237"/>
      <c r="D299" s="221" t="s">
        <v>163</v>
      </c>
      <c r="E299" s="238" t="s">
        <v>32</v>
      </c>
      <c r="F299" s="239" t="s">
        <v>492</v>
      </c>
      <c r="G299" s="237"/>
      <c r="H299" s="240">
        <v>1.45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163</v>
      </c>
      <c r="AU299" s="246" t="s">
        <v>88</v>
      </c>
      <c r="AV299" s="14" t="s">
        <v>88</v>
      </c>
      <c r="AW299" s="14" t="s">
        <v>39</v>
      </c>
      <c r="AX299" s="14" t="s">
        <v>86</v>
      </c>
      <c r="AY299" s="246" t="s">
        <v>153</v>
      </c>
    </row>
    <row r="300" s="2" customFormat="1" ht="21.75" customHeight="1">
      <c r="A300" s="42"/>
      <c r="B300" s="43"/>
      <c r="C300" s="208" t="s">
        <v>493</v>
      </c>
      <c r="D300" s="208" t="s">
        <v>155</v>
      </c>
      <c r="E300" s="209" t="s">
        <v>494</v>
      </c>
      <c r="F300" s="210" t="s">
        <v>495</v>
      </c>
      <c r="G300" s="211" t="s">
        <v>158</v>
      </c>
      <c r="H300" s="212">
        <v>4.6260000000000003</v>
      </c>
      <c r="I300" s="213"/>
      <c r="J300" s="214">
        <f>ROUND(I300*H300,2)</f>
        <v>0</v>
      </c>
      <c r="K300" s="210" t="s">
        <v>32</v>
      </c>
      <c r="L300" s="48"/>
      <c r="M300" s="215" t="s">
        <v>32</v>
      </c>
      <c r="N300" s="216" t="s">
        <v>49</v>
      </c>
      <c r="O300" s="88"/>
      <c r="P300" s="217">
        <f>O300*H300</f>
        <v>0</v>
      </c>
      <c r="Q300" s="217">
        <v>0</v>
      </c>
      <c r="R300" s="217">
        <f>Q300*H300</f>
        <v>0</v>
      </c>
      <c r="S300" s="217">
        <v>2.2000000000000002</v>
      </c>
      <c r="T300" s="218">
        <f>S300*H300</f>
        <v>10.177200000000001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19" t="s">
        <v>159</v>
      </c>
      <c r="AT300" s="219" t="s">
        <v>155</v>
      </c>
      <c r="AU300" s="219" t="s">
        <v>88</v>
      </c>
      <c r="AY300" s="20" t="s">
        <v>153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86</v>
      </c>
      <c r="BK300" s="220">
        <f>ROUND(I300*H300,2)</f>
        <v>0</v>
      </c>
      <c r="BL300" s="20" t="s">
        <v>159</v>
      </c>
      <c r="BM300" s="219" t="s">
        <v>496</v>
      </c>
    </row>
    <row r="301" s="2" customFormat="1">
      <c r="A301" s="42"/>
      <c r="B301" s="43"/>
      <c r="C301" s="44"/>
      <c r="D301" s="221" t="s">
        <v>161</v>
      </c>
      <c r="E301" s="44"/>
      <c r="F301" s="222" t="s">
        <v>497</v>
      </c>
      <c r="G301" s="44"/>
      <c r="H301" s="44"/>
      <c r="I301" s="223"/>
      <c r="J301" s="44"/>
      <c r="K301" s="44"/>
      <c r="L301" s="48"/>
      <c r="M301" s="224"/>
      <c r="N301" s="22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161</v>
      </c>
      <c r="AU301" s="20" t="s">
        <v>88</v>
      </c>
    </row>
    <row r="302" s="13" customFormat="1">
      <c r="A302" s="13"/>
      <c r="B302" s="226"/>
      <c r="C302" s="227"/>
      <c r="D302" s="221" t="s">
        <v>163</v>
      </c>
      <c r="E302" s="228" t="s">
        <v>32</v>
      </c>
      <c r="F302" s="229" t="s">
        <v>498</v>
      </c>
      <c r="G302" s="227"/>
      <c r="H302" s="228" t="s">
        <v>32</v>
      </c>
      <c r="I302" s="230"/>
      <c r="J302" s="227"/>
      <c r="K302" s="227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163</v>
      </c>
      <c r="AU302" s="235" t="s">
        <v>88</v>
      </c>
      <c r="AV302" s="13" t="s">
        <v>86</v>
      </c>
      <c r="AW302" s="13" t="s">
        <v>39</v>
      </c>
      <c r="AX302" s="13" t="s">
        <v>78</v>
      </c>
      <c r="AY302" s="235" t="s">
        <v>153</v>
      </c>
    </row>
    <row r="303" s="14" customFormat="1">
      <c r="A303" s="14"/>
      <c r="B303" s="236"/>
      <c r="C303" s="237"/>
      <c r="D303" s="221" t="s">
        <v>163</v>
      </c>
      <c r="E303" s="238" t="s">
        <v>32</v>
      </c>
      <c r="F303" s="239" t="s">
        <v>499</v>
      </c>
      <c r="G303" s="237"/>
      <c r="H303" s="240">
        <v>4.6260000000000003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163</v>
      </c>
      <c r="AU303" s="246" t="s">
        <v>88</v>
      </c>
      <c r="AV303" s="14" t="s">
        <v>88</v>
      </c>
      <c r="AW303" s="14" t="s">
        <v>39</v>
      </c>
      <c r="AX303" s="14" t="s">
        <v>86</v>
      </c>
      <c r="AY303" s="246" t="s">
        <v>153</v>
      </c>
    </row>
    <row r="304" s="2" customFormat="1" ht="16.5" customHeight="1">
      <c r="A304" s="42"/>
      <c r="B304" s="43"/>
      <c r="C304" s="208" t="s">
        <v>500</v>
      </c>
      <c r="D304" s="208" t="s">
        <v>155</v>
      </c>
      <c r="E304" s="209" t="s">
        <v>501</v>
      </c>
      <c r="F304" s="210" t="s">
        <v>502</v>
      </c>
      <c r="G304" s="211" t="s">
        <v>240</v>
      </c>
      <c r="H304" s="212">
        <v>42.200000000000003</v>
      </c>
      <c r="I304" s="213"/>
      <c r="J304" s="214">
        <f>ROUND(I304*H304,2)</f>
        <v>0</v>
      </c>
      <c r="K304" s="210" t="s">
        <v>32</v>
      </c>
      <c r="L304" s="48"/>
      <c r="M304" s="215" t="s">
        <v>32</v>
      </c>
      <c r="N304" s="216" t="s">
        <v>49</v>
      </c>
      <c r="O304" s="88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19" t="s">
        <v>159</v>
      </c>
      <c r="AT304" s="219" t="s">
        <v>155</v>
      </c>
      <c r="AU304" s="219" t="s">
        <v>88</v>
      </c>
      <c r="AY304" s="20" t="s">
        <v>153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0" t="s">
        <v>86</v>
      </c>
      <c r="BK304" s="220">
        <f>ROUND(I304*H304,2)</f>
        <v>0</v>
      </c>
      <c r="BL304" s="20" t="s">
        <v>159</v>
      </c>
      <c r="BM304" s="219" t="s">
        <v>503</v>
      </c>
    </row>
    <row r="305" s="2" customFormat="1">
      <c r="A305" s="42"/>
      <c r="B305" s="43"/>
      <c r="C305" s="44"/>
      <c r="D305" s="221" t="s">
        <v>161</v>
      </c>
      <c r="E305" s="44"/>
      <c r="F305" s="222" t="s">
        <v>502</v>
      </c>
      <c r="G305" s="44"/>
      <c r="H305" s="44"/>
      <c r="I305" s="223"/>
      <c r="J305" s="44"/>
      <c r="K305" s="44"/>
      <c r="L305" s="48"/>
      <c r="M305" s="224"/>
      <c r="N305" s="225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161</v>
      </c>
      <c r="AU305" s="20" t="s">
        <v>88</v>
      </c>
    </row>
    <row r="306" s="13" customFormat="1">
      <c r="A306" s="13"/>
      <c r="B306" s="226"/>
      <c r="C306" s="227"/>
      <c r="D306" s="221" t="s">
        <v>163</v>
      </c>
      <c r="E306" s="228" t="s">
        <v>32</v>
      </c>
      <c r="F306" s="229" t="s">
        <v>416</v>
      </c>
      <c r="G306" s="227"/>
      <c r="H306" s="228" t="s">
        <v>32</v>
      </c>
      <c r="I306" s="230"/>
      <c r="J306" s="227"/>
      <c r="K306" s="227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163</v>
      </c>
      <c r="AU306" s="235" t="s">
        <v>88</v>
      </c>
      <c r="AV306" s="13" t="s">
        <v>86</v>
      </c>
      <c r="AW306" s="13" t="s">
        <v>39</v>
      </c>
      <c r="AX306" s="13" t="s">
        <v>78</v>
      </c>
      <c r="AY306" s="235" t="s">
        <v>153</v>
      </c>
    </row>
    <row r="307" s="14" customFormat="1">
      <c r="A307" s="14"/>
      <c r="B307" s="236"/>
      <c r="C307" s="237"/>
      <c r="D307" s="221" t="s">
        <v>163</v>
      </c>
      <c r="E307" s="238" t="s">
        <v>32</v>
      </c>
      <c r="F307" s="239" t="s">
        <v>504</v>
      </c>
      <c r="G307" s="237"/>
      <c r="H307" s="240">
        <v>42.200000000000003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163</v>
      </c>
      <c r="AU307" s="246" t="s">
        <v>88</v>
      </c>
      <c r="AV307" s="14" t="s">
        <v>88</v>
      </c>
      <c r="AW307" s="14" t="s">
        <v>39</v>
      </c>
      <c r="AX307" s="14" t="s">
        <v>86</v>
      </c>
      <c r="AY307" s="246" t="s">
        <v>153</v>
      </c>
    </row>
    <row r="308" s="2" customFormat="1" ht="16.5" customHeight="1">
      <c r="A308" s="42"/>
      <c r="B308" s="43"/>
      <c r="C308" s="208" t="s">
        <v>505</v>
      </c>
      <c r="D308" s="208" t="s">
        <v>155</v>
      </c>
      <c r="E308" s="209" t="s">
        <v>506</v>
      </c>
      <c r="F308" s="210" t="s">
        <v>507</v>
      </c>
      <c r="G308" s="211" t="s">
        <v>240</v>
      </c>
      <c r="H308" s="212">
        <v>84.400000000000006</v>
      </c>
      <c r="I308" s="213"/>
      <c r="J308" s="214">
        <f>ROUND(I308*H308,2)</f>
        <v>0</v>
      </c>
      <c r="K308" s="210" t="s">
        <v>32</v>
      </c>
      <c r="L308" s="48"/>
      <c r="M308" s="215" t="s">
        <v>32</v>
      </c>
      <c r="N308" s="216" t="s">
        <v>49</v>
      </c>
      <c r="O308" s="88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19" t="s">
        <v>159</v>
      </c>
      <c r="AT308" s="219" t="s">
        <v>155</v>
      </c>
      <c r="AU308" s="219" t="s">
        <v>88</v>
      </c>
      <c r="AY308" s="20" t="s">
        <v>153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86</v>
      </c>
      <c r="BK308" s="220">
        <f>ROUND(I308*H308,2)</f>
        <v>0</v>
      </c>
      <c r="BL308" s="20" t="s">
        <v>159</v>
      </c>
      <c r="BM308" s="219" t="s">
        <v>508</v>
      </c>
    </row>
    <row r="309" s="2" customFormat="1">
      <c r="A309" s="42"/>
      <c r="B309" s="43"/>
      <c r="C309" s="44"/>
      <c r="D309" s="221" t="s">
        <v>161</v>
      </c>
      <c r="E309" s="44"/>
      <c r="F309" s="222" t="s">
        <v>509</v>
      </c>
      <c r="G309" s="44"/>
      <c r="H309" s="44"/>
      <c r="I309" s="223"/>
      <c r="J309" s="44"/>
      <c r="K309" s="44"/>
      <c r="L309" s="48"/>
      <c r="M309" s="224"/>
      <c r="N309" s="225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161</v>
      </c>
      <c r="AU309" s="20" t="s">
        <v>88</v>
      </c>
    </row>
    <row r="310" s="14" customFormat="1">
      <c r="A310" s="14"/>
      <c r="B310" s="236"/>
      <c r="C310" s="237"/>
      <c r="D310" s="221" t="s">
        <v>163</v>
      </c>
      <c r="E310" s="238" t="s">
        <v>32</v>
      </c>
      <c r="F310" s="239" t="s">
        <v>510</v>
      </c>
      <c r="G310" s="237"/>
      <c r="H310" s="240">
        <v>84.400000000000006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163</v>
      </c>
      <c r="AU310" s="246" t="s">
        <v>88</v>
      </c>
      <c r="AV310" s="14" t="s">
        <v>88</v>
      </c>
      <c r="AW310" s="14" t="s">
        <v>39</v>
      </c>
      <c r="AX310" s="14" t="s">
        <v>86</v>
      </c>
      <c r="AY310" s="246" t="s">
        <v>153</v>
      </c>
    </row>
    <row r="311" s="2" customFormat="1" ht="16.5" customHeight="1">
      <c r="A311" s="42"/>
      <c r="B311" s="43"/>
      <c r="C311" s="208" t="s">
        <v>511</v>
      </c>
      <c r="D311" s="208" t="s">
        <v>155</v>
      </c>
      <c r="E311" s="209" t="s">
        <v>512</v>
      </c>
      <c r="F311" s="210" t="s">
        <v>513</v>
      </c>
      <c r="G311" s="211" t="s">
        <v>240</v>
      </c>
      <c r="H311" s="212">
        <v>13.789999999999999</v>
      </c>
      <c r="I311" s="213"/>
      <c r="J311" s="214">
        <f>ROUND(I311*H311,2)</f>
        <v>0</v>
      </c>
      <c r="K311" s="210" t="s">
        <v>32</v>
      </c>
      <c r="L311" s="48"/>
      <c r="M311" s="215" t="s">
        <v>32</v>
      </c>
      <c r="N311" s="216" t="s">
        <v>49</v>
      </c>
      <c r="O311" s="88"/>
      <c r="P311" s="217">
        <f>O311*H311</f>
        <v>0</v>
      </c>
      <c r="Q311" s="217">
        <v>0</v>
      </c>
      <c r="R311" s="217">
        <f>Q311*H311</f>
        <v>0</v>
      </c>
      <c r="S311" s="217">
        <v>0.075999999999999998</v>
      </c>
      <c r="T311" s="218">
        <f>S311*H311</f>
        <v>1.0480399999999999</v>
      </c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R311" s="219" t="s">
        <v>159</v>
      </c>
      <c r="AT311" s="219" t="s">
        <v>155</v>
      </c>
      <c r="AU311" s="219" t="s">
        <v>88</v>
      </c>
      <c r="AY311" s="20" t="s">
        <v>153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86</v>
      </c>
      <c r="BK311" s="220">
        <f>ROUND(I311*H311,2)</f>
        <v>0</v>
      </c>
      <c r="BL311" s="20" t="s">
        <v>159</v>
      </c>
      <c r="BM311" s="219" t="s">
        <v>514</v>
      </c>
    </row>
    <row r="312" s="2" customFormat="1">
      <c r="A312" s="42"/>
      <c r="B312" s="43"/>
      <c r="C312" s="44"/>
      <c r="D312" s="221" t="s">
        <v>161</v>
      </c>
      <c r="E312" s="44"/>
      <c r="F312" s="222" t="s">
        <v>515</v>
      </c>
      <c r="G312" s="44"/>
      <c r="H312" s="44"/>
      <c r="I312" s="223"/>
      <c r="J312" s="44"/>
      <c r="K312" s="44"/>
      <c r="L312" s="48"/>
      <c r="M312" s="224"/>
      <c r="N312" s="225"/>
      <c r="O312" s="88"/>
      <c r="P312" s="88"/>
      <c r="Q312" s="88"/>
      <c r="R312" s="88"/>
      <c r="S312" s="88"/>
      <c r="T312" s="89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T312" s="20" t="s">
        <v>161</v>
      </c>
      <c r="AU312" s="20" t="s">
        <v>88</v>
      </c>
    </row>
    <row r="313" s="14" customFormat="1">
      <c r="A313" s="14"/>
      <c r="B313" s="236"/>
      <c r="C313" s="237"/>
      <c r="D313" s="221" t="s">
        <v>163</v>
      </c>
      <c r="E313" s="238" t="s">
        <v>32</v>
      </c>
      <c r="F313" s="239" t="s">
        <v>516</v>
      </c>
      <c r="G313" s="237"/>
      <c r="H313" s="240">
        <v>3.5459999999999998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163</v>
      </c>
      <c r="AU313" s="246" t="s">
        <v>88</v>
      </c>
      <c r="AV313" s="14" t="s">
        <v>88</v>
      </c>
      <c r="AW313" s="14" t="s">
        <v>39</v>
      </c>
      <c r="AX313" s="14" t="s">
        <v>78</v>
      </c>
      <c r="AY313" s="246" t="s">
        <v>153</v>
      </c>
    </row>
    <row r="314" s="14" customFormat="1">
      <c r="A314" s="14"/>
      <c r="B314" s="236"/>
      <c r="C314" s="237"/>
      <c r="D314" s="221" t="s">
        <v>163</v>
      </c>
      <c r="E314" s="238" t="s">
        <v>32</v>
      </c>
      <c r="F314" s="239" t="s">
        <v>517</v>
      </c>
      <c r="G314" s="237"/>
      <c r="H314" s="240">
        <v>7.8799999999999999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163</v>
      </c>
      <c r="AU314" s="246" t="s">
        <v>88</v>
      </c>
      <c r="AV314" s="14" t="s">
        <v>88</v>
      </c>
      <c r="AW314" s="14" t="s">
        <v>39</v>
      </c>
      <c r="AX314" s="14" t="s">
        <v>78</v>
      </c>
      <c r="AY314" s="246" t="s">
        <v>153</v>
      </c>
    </row>
    <row r="315" s="14" customFormat="1">
      <c r="A315" s="14"/>
      <c r="B315" s="236"/>
      <c r="C315" s="237"/>
      <c r="D315" s="221" t="s">
        <v>163</v>
      </c>
      <c r="E315" s="238" t="s">
        <v>32</v>
      </c>
      <c r="F315" s="239" t="s">
        <v>518</v>
      </c>
      <c r="G315" s="237"/>
      <c r="H315" s="240">
        <v>2.3639999999999999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163</v>
      </c>
      <c r="AU315" s="246" t="s">
        <v>88</v>
      </c>
      <c r="AV315" s="14" t="s">
        <v>88</v>
      </c>
      <c r="AW315" s="14" t="s">
        <v>39</v>
      </c>
      <c r="AX315" s="14" t="s">
        <v>78</v>
      </c>
      <c r="AY315" s="246" t="s">
        <v>153</v>
      </c>
    </row>
    <row r="316" s="15" customFormat="1">
      <c r="A316" s="15"/>
      <c r="B316" s="247"/>
      <c r="C316" s="248"/>
      <c r="D316" s="221" t="s">
        <v>163</v>
      </c>
      <c r="E316" s="249" t="s">
        <v>32</v>
      </c>
      <c r="F316" s="250" t="s">
        <v>167</v>
      </c>
      <c r="G316" s="248"/>
      <c r="H316" s="251">
        <v>13.789999999999999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7" t="s">
        <v>163</v>
      </c>
      <c r="AU316" s="257" t="s">
        <v>88</v>
      </c>
      <c r="AV316" s="15" t="s">
        <v>159</v>
      </c>
      <c r="AW316" s="15" t="s">
        <v>39</v>
      </c>
      <c r="AX316" s="15" t="s">
        <v>86</v>
      </c>
      <c r="AY316" s="257" t="s">
        <v>153</v>
      </c>
    </row>
    <row r="317" s="2" customFormat="1" ht="16.5" customHeight="1">
      <c r="A317" s="42"/>
      <c r="B317" s="43"/>
      <c r="C317" s="208" t="s">
        <v>519</v>
      </c>
      <c r="D317" s="208" t="s">
        <v>155</v>
      </c>
      <c r="E317" s="209" t="s">
        <v>520</v>
      </c>
      <c r="F317" s="210" t="s">
        <v>521</v>
      </c>
      <c r="G317" s="211" t="s">
        <v>240</v>
      </c>
      <c r="H317" s="212">
        <v>2.423</v>
      </c>
      <c r="I317" s="213"/>
      <c r="J317" s="214">
        <f>ROUND(I317*H317,2)</f>
        <v>0</v>
      </c>
      <c r="K317" s="210" t="s">
        <v>32</v>
      </c>
      <c r="L317" s="48"/>
      <c r="M317" s="215" t="s">
        <v>32</v>
      </c>
      <c r="N317" s="216" t="s">
        <v>49</v>
      </c>
      <c r="O317" s="88"/>
      <c r="P317" s="217">
        <f>O317*H317</f>
        <v>0</v>
      </c>
      <c r="Q317" s="217">
        <v>0</v>
      </c>
      <c r="R317" s="217">
        <f>Q317*H317</f>
        <v>0</v>
      </c>
      <c r="S317" s="217">
        <v>0.063</v>
      </c>
      <c r="T317" s="218">
        <f>S317*H317</f>
        <v>0.15264900000000001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19" t="s">
        <v>159</v>
      </c>
      <c r="AT317" s="219" t="s">
        <v>155</v>
      </c>
      <c r="AU317" s="219" t="s">
        <v>88</v>
      </c>
      <c r="AY317" s="20" t="s">
        <v>153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86</v>
      </c>
      <c r="BK317" s="220">
        <f>ROUND(I317*H317,2)</f>
        <v>0</v>
      </c>
      <c r="BL317" s="20" t="s">
        <v>159</v>
      </c>
      <c r="BM317" s="219" t="s">
        <v>522</v>
      </c>
    </row>
    <row r="318" s="2" customFormat="1">
      <c r="A318" s="42"/>
      <c r="B318" s="43"/>
      <c r="C318" s="44"/>
      <c r="D318" s="221" t="s">
        <v>161</v>
      </c>
      <c r="E318" s="44"/>
      <c r="F318" s="222" t="s">
        <v>523</v>
      </c>
      <c r="G318" s="44"/>
      <c r="H318" s="44"/>
      <c r="I318" s="223"/>
      <c r="J318" s="44"/>
      <c r="K318" s="44"/>
      <c r="L318" s="48"/>
      <c r="M318" s="224"/>
      <c r="N318" s="22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161</v>
      </c>
      <c r="AU318" s="20" t="s">
        <v>88</v>
      </c>
    </row>
    <row r="319" s="14" customFormat="1">
      <c r="A319" s="14"/>
      <c r="B319" s="236"/>
      <c r="C319" s="237"/>
      <c r="D319" s="221" t="s">
        <v>163</v>
      </c>
      <c r="E319" s="238" t="s">
        <v>32</v>
      </c>
      <c r="F319" s="239" t="s">
        <v>524</v>
      </c>
      <c r="G319" s="237"/>
      <c r="H319" s="240">
        <v>2.423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163</v>
      </c>
      <c r="AU319" s="246" t="s">
        <v>88</v>
      </c>
      <c r="AV319" s="14" t="s">
        <v>88</v>
      </c>
      <c r="AW319" s="14" t="s">
        <v>39</v>
      </c>
      <c r="AX319" s="14" t="s">
        <v>86</v>
      </c>
      <c r="AY319" s="246" t="s">
        <v>153</v>
      </c>
    </row>
    <row r="320" s="2" customFormat="1" ht="16.5" customHeight="1">
      <c r="A320" s="42"/>
      <c r="B320" s="43"/>
      <c r="C320" s="208" t="s">
        <v>525</v>
      </c>
      <c r="D320" s="208" t="s">
        <v>155</v>
      </c>
      <c r="E320" s="209" t="s">
        <v>526</v>
      </c>
      <c r="F320" s="210" t="s">
        <v>527</v>
      </c>
      <c r="G320" s="211" t="s">
        <v>291</v>
      </c>
      <c r="H320" s="212">
        <v>0.20000000000000001</v>
      </c>
      <c r="I320" s="213"/>
      <c r="J320" s="214">
        <f>ROUND(I320*H320,2)</f>
        <v>0</v>
      </c>
      <c r="K320" s="210" t="s">
        <v>32</v>
      </c>
      <c r="L320" s="48"/>
      <c r="M320" s="215" t="s">
        <v>32</v>
      </c>
      <c r="N320" s="216" t="s">
        <v>49</v>
      </c>
      <c r="O320" s="88"/>
      <c r="P320" s="217">
        <f>O320*H320</f>
        <v>0</v>
      </c>
      <c r="Q320" s="217">
        <v>0.00316</v>
      </c>
      <c r="R320" s="217">
        <f>Q320*H320</f>
        <v>0.00063200000000000007</v>
      </c>
      <c r="S320" s="217">
        <v>0.069000000000000006</v>
      </c>
      <c r="T320" s="218">
        <f>S320*H320</f>
        <v>0.013800000000000002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19" t="s">
        <v>159</v>
      </c>
      <c r="AT320" s="219" t="s">
        <v>155</v>
      </c>
      <c r="AU320" s="219" t="s">
        <v>88</v>
      </c>
      <c r="AY320" s="20" t="s">
        <v>153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0" t="s">
        <v>86</v>
      </c>
      <c r="BK320" s="220">
        <f>ROUND(I320*H320,2)</f>
        <v>0</v>
      </c>
      <c r="BL320" s="20" t="s">
        <v>159</v>
      </c>
      <c r="BM320" s="219" t="s">
        <v>528</v>
      </c>
    </row>
    <row r="321" s="2" customFormat="1">
      <c r="A321" s="42"/>
      <c r="B321" s="43"/>
      <c r="C321" s="44"/>
      <c r="D321" s="221" t="s">
        <v>161</v>
      </c>
      <c r="E321" s="44"/>
      <c r="F321" s="222" t="s">
        <v>529</v>
      </c>
      <c r="G321" s="44"/>
      <c r="H321" s="44"/>
      <c r="I321" s="223"/>
      <c r="J321" s="44"/>
      <c r="K321" s="44"/>
      <c r="L321" s="48"/>
      <c r="M321" s="224"/>
      <c r="N321" s="225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161</v>
      </c>
      <c r="AU321" s="20" t="s">
        <v>88</v>
      </c>
    </row>
    <row r="322" s="13" customFormat="1">
      <c r="A322" s="13"/>
      <c r="B322" s="226"/>
      <c r="C322" s="227"/>
      <c r="D322" s="221" t="s">
        <v>163</v>
      </c>
      <c r="E322" s="228" t="s">
        <v>32</v>
      </c>
      <c r="F322" s="229" t="s">
        <v>530</v>
      </c>
      <c r="G322" s="227"/>
      <c r="H322" s="228" t="s">
        <v>32</v>
      </c>
      <c r="I322" s="230"/>
      <c r="J322" s="227"/>
      <c r="K322" s="227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163</v>
      </c>
      <c r="AU322" s="235" t="s">
        <v>88</v>
      </c>
      <c r="AV322" s="13" t="s">
        <v>86</v>
      </c>
      <c r="AW322" s="13" t="s">
        <v>39</v>
      </c>
      <c r="AX322" s="13" t="s">
        <v>78</v>
      </c>
      <c r="AY322" s="235" t="s">
        <v>153</v>
      </c>
    </row>
    <row r="323" s="14" customFormat="1">
      <c r="A323" s="14"/>
      <c r="B323" s="236"/>
      <c r="C323" s="237"/>
      <c r="D323" s="221" t="s">
        <v>163</v>
      </c>
      <c r="E323" s="238" t="s">
        <v>32</v>
      </c>
      <c r="F323" s="239" t="s">
        <v>531</v>
      </c>
      <c r="G323" s="237"/>
      <c r="H323" s="240">
        <v>0.20000000000000001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163</v>
      </c>
      <c r="AU323" s="246" t="s">
        <v>88</v>
      </c>
      <c r="AV323" s="14" t="s">
        <v>88</v>
      </c>
      <c r="AW323" s="14" t="s">
        <v>39</v>
      </c>
      <c r="AX323" s="14" t="s">
        <v>86</v>
      </c>
      <c r="AY323" s="246" t="s">
        <v>153</v>
      </c>
    </row>
    <row r="324" s="2" customFormat="1" ht="21.75" customHeight="1">
      <c r="A324" s="42"/>
      <c r="B324" s="43"/>
      <c r="C324" s="208" t="s">
        <v>532</v>
      </c>
      <c r="D324" s="208" t="s">
        <v>155</v>
      </c>
      <c r="E324" s="209" t="s">
        <v>533</v>
      </c>
      <c r="F324" s="210" t="s">
        <v>534</v>
      </c>
      <c r="G324" s="211" t="s">
        <v>240</v>
      </c>
      <c r="H324" s="212">
        <v>279.34199999999998</v>
      </c>
      <c r="I324" s="213"/>
      <c r="J324" s="214">
        <f>ROUND(I324*H324,2)</f>
        <v>0</v>
      </c>
      <c r="K324" s="210" t="s">
        <v>32</v>
      </c>
      <c r="L324" s="48"/>
      <c r="M324" s="215" t="s">
        <v>32</v>
      </c>
      <c r="N324" s="216" t="s">
        <v>49</v>
      </c>
      <c r="O324" s="88"/>
      <c r="P324" s="217">
        <f>O324*H324</f>
        <v>0</v>
      </c>
      <c r="Q324" s="217">
        <v>0</v>
      </c>
      <c r="R324" s="217">
        <f>Q324*H324</f>
        <v>0</v>
      </c>
      <c r="S324" s="217">
        <v>0.02</v>
      </c>
      <c r="T324" s="218">
        <f>S324*H324</f>
        <v>5.5868399999999996</v>
      </c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R324" s="219" t="s">
        <v>159</v>
      </c>
      <c r="AT324" s="219" t="s">
        <v>155</v>
      </c>
      <c r="AU324" s="219" t="s">
        <v>88</v>
      </c>
      <c r="AY324" s="20" t="s">
        <v>153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0" t="s">
        <v>86</v>
      </c>
      <c r="BK324" s="220">
        <f>ROUND(I324*H324,2)</f>
        <v>0</v>
      </c>
      <c r="BL324" s="20" t="s">
        <v>159</v>
      </c>
      <c r="BM324" s="219" t="s">
        <v>535</v>
      </c>
    </row>
    <row r="325" s="2" customFormat="1">
      <c r="A325" s="42"/>
      <c r="B325" s="43"/>
      <c r="C325" s="44"/>
      <c r="D325" s="221" t="s">
        <v>161</v>
      </c>
      <c r="E325" s="44"/>
      <c r="F325" s="222" t="s">
        <v>536</v>
      </c>
      <c r="G325" s="44"/>
      <c r="H325" s="44"/>
      <c r="I325" s="223"/>
      <c r="J325" s="44"/>
      <c r="K325" s="44"/>
      <c r="L325" s="48"/>
      <c r="M325" s="224"/>
      <c r="N325" s="225"/>
      <c r="O325" s="88"/>
      <c r="P325" s="88"/>
      <c r="Q325" s="88"/>
      <c r="R325" s="88"/>
      <c r="S325" s="88"/>
      <c r="T325" s="89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T325" s="20" t="s">
        <v>161</v>
      </c>
      <c r="AU325" s="20" t="s">
        <v>88</v>
      </c>
    </row>
    <row r="326" s="13" customFormat="1">
      <c r="A326" s="13"/>
      <c r="B326" s="226"/>
      <c r="C326" s="227"/>
      <c r="D326" s="221" t="s">
        <v>163</v>
      </c>
      <c r="E326" s="228" t="s">
        <v>32</v>
      </c>
      <c r="F326" s="229" t="s">
        <v>537</v>
      </c>
      <c r="G326" s="227"/>
      <c r="H326" s="228" t="s">
        <v>32</v>
      </c>
      <c r="I326" s="230"/>
      <c r="J326" s="227"/>
      <c r="K326" s="227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163</v>
      </c>
      <c r="AU326" s="235" t="s">
        <v>88</v>
      </c>
      <c r="AV326" s="13" t="s">
        <v>86</v>
      </c>
      <c r="AW326" s="13" t="s">
        <v>39</v>
      </c>
      <c r="AX326" s="13" t="s">
        <v>78</v>
      </c>
      <c r="AY326" s="235" t="s">
        <v>153</v>
      </c>
    </row>
    <row r="327" s="14" customFormat="1">
      <c r="A327" s="14"/>
      <c r="B327" s="236"/>
      <c r="C327" s="237"/>
      <c r="D327" s="221" t="s">
        <v>163</v>
      </c>
      <c r="E327" s="238" t="s">
        <v>32</v>
      </c>
      <c r="F327" s="239" t="s">
        <v>504</v>
      </c>
      <c r="G327" s="237"/>
      <c r="H327" s="240">
        <v>42.200000000000003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163</v>
      </c>
      <c r="AU327" s="246" t="s">
        <v>88</v>
      </c>
      <c r="AV327" s="14" t="s">
        <v>88</v>
      </c>
      <c r="AW327" s="14" t="s">
        <v>39</v>
      </c>
      <c r="AX327" s="14" t="s">
        <v>78</v>
      </c>
      <c r="AY327" s="246" t="s">
        <v>153</v>
      </c>
    </row>
    <row r="328" s="14" customFormat="1">
      <c r="A328" s="14"/>
      <c r="B328" s="236"/>
      <c r="C328" s="237"/>
      <c r="D328" s="221" t="s">
        <v>163</v>
      </c>
      <c r="E328" s="238" t="s">
        <v>32</v>
      </c>
      <c r="F328" s="239" t="s">
        <v>538</v>
      </c>
      <c r="G328" s="237"/>
      <c r="H328" s="240">
        <v>24.309999999999999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163</v>
      </c>
      <c r="AU328" s="246" t="s">
        <v>88</v>
      </c>
      <c r="AV328" s="14" t="s">
        <v>88</v>
      </c>
      <c r="AW328" s="14" t="s">
        <v>39</v>
      </c>
      <c r="AX328" s="14" t="s">
        <v>78</v>
      </c>
      <c r="AY328" s="246" t="s">
        <v>153</v>
      </c>
    </row>
    <row r="329" s="16" customFormat="1">
      <c r="A329" s="16"/>
      <c r="B329" s="268"/>
      <c r="C329" s="269"/>
      <c r="D329" s="221" t="s">
        <v>163</v>
      </c>
      <c r="E329" s="270" t="s">
        <v>32</v>
      </c>
      <c r="F329" s="271" t="s">
        <v>539</v>
      </c>
      <c r="G329" s="269"/>
      <c r="H329" s="272">
        <v>66.510000000000005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8" t="s">
        <v>163</v>
      </c>
      <c r="AU329" s="278" t="s">
        <v>88</v>
      </c>
      <c r="AV329" s="16" t="s">
        <v>172</v>
      </c>
      <c r="AW329" s="16" t="s">
        <v>39</v>
      </c>
      <c r="AX329" s="16" t="s">
        <v>78</v>
      </c>
      <c r="AY329" s="278" t="s">
        <v>153</v>
      </c>
    </row>
    <row r="330" s="13" customFormat="1">
      <c r="A330" s="13"/>
      <c r="B330" s="226"/>
      <c r="C330" s="227"/>
      <c r="D330" s="221" t="s">
        <v>163</v>
      </c>
      <c r="E330" s="228" t="s">
        <v>32</v>
      </c>
      <c r="F330" s="229" t="s">
        <v>540</v>
      </c>
      <c r="G330" s="227"/>
      <c r="H330" s="228" t="s">
        <v>32</v>
      </c>
      <c r="I330" s="230"/>
      <c r="J330" s="227"/>
      <c r="K330" s="227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163</v>
      </c>
      <c r="AU330" s="235" t="s">
        <v>88</v>
      </c>
      <c r="AV330" s="13" t="s">
        <v>86</v>
      </c>
      <c r="AW330" s="13" t="s">
        <v>39</v>
      </c>
      <c r="AX330" s="13" t="s">
        <v>78</v>
      </c>
      <c r="AY330" s="235" t="s">
        <v>153</v>
      </c>
    </row>
    <row r="331" s="14" customFormat="1">
      <c r="A331" s="14"/>
      <c r="B331" s="236"/>
      <c r="C331" s="237"/>
      <c r="D331" s="221" t="s">
        <v>163</v>
      </c>
      <c r="E331" s="238" t="s">
        <v>32</v>
      </c>
      <c r="F331" s="239" t="s">
        <v>541</v>
      </c>
      <c r="G331" s="237"/>
      <c r="H331" s="240">
        <v>26.603999999999999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163</v>
      </c>
      <c r="AU331" s="246" t="s">
        <v>88</v>
      </c>
      <c r="AV331" s="14" t="s">
        <v>88</v>
      </c>
      <c r="AW331" s="14" t="s">
        <v>39</v>
      </c>
      <c r="AX331" s="14" t="s">
        <v>78</v>
      </c>
      <c r="AY331" s="246" t="s">
        <v>153</v>
      </c>
    </row>
    <row r="332" s="13" customFormat="1">
      <c r="A332" s="13"/>
      <c r="B332" s="226"/>
      <c r="C332" s="227"/>
      <c r="D332" s="221" t="s">
        <v>163</v>
      </c>
      <c r="E332" s="228" t="s">
        <v>32</v>
      </c>
      <c r="F332" s="229" t="s">
        <v>542</v>
      </c>
      <c r="G332" s="227"/>
      <c r="H332" s="228" t="s">
        <v>32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163</v>
      </c>
      <c r="AU332" s="235" t="s">
        <v>88</v>
      </c>
      <c r="AV332" s="13" t="s">
        <v>86</v>
      </c>
      <c r="AW332" s="13" t="s">
        <v>39</v>
      </c>
      <c r="AX332" s="13" t="s">
        <v>78</v>
      </c>
      <c r="AY332" s="235" t="s">
        <v>153</v>
      </c>
    </row>
    <row r="333" s="14" customFormat="1">
      <c r="A333" s="14"/>
      <c r="B333" s="236"/>
      <c r="C333" s="237"/>
      <c r="D333" s="221" t="s">
        <v>163</v>
      </c>
      <c r="E333" s="238" t="s">
        <v>32</v>
      </c>
      <c r="F333" s="239" t="s">
        <v>543</v>
      </c>
      <c r="G333" s="237"/>
      <c r="H333" s="240">
        <v>186.22800000000001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163</v>
      </c>
      <c r="AU333" s="246" t="s">
        <v>88</v>
      </c>
      <c r="AV333" s="14" t="s">
        <v>88</v>
      </c>
      <c r="AW333" s="14" t="s">
        <v>39</v>
      </c>
      <c r="AX333" s="14" t="s">
        <v>78</v>
      </c>
      <c r="AY333" s="246" t="s">
        <v>153</v>
      </c>
    </row>
    <row r="334" s="15" customFormat="1">
      <c r="A334" s="15"/>
      <c r="B334" s="247"/>
      <c r="C334" s="248"/>
      <c r="D334" s="221" t="s">
        <v>163</v>
      </c>
      <c r="E334" s="249" t="s">
        <v>32</v>
      </c>
      <c r="F334" s="250" t="s">
        <v>167</v>
      </c>
      <c r="G334" s="248"/>
      <c r="H334" s="251">
        <v>279.34199999999998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163</v>
      </c>
      <c r="AU334" s="257" t="s">
        <v>88</v>
      </c>
      <c r="AV334" s="15" t="s">
        <v>159</v>
      </c>
      <c r="AW334" s="15" t="s">
        <v>39</v>
      </c>
      <c r="AX334" s="15" t="s">
        <v>86</v>
      </c>
      <c r="AY334" s="257" t="s">
        <v>153</v>
      </c>
    </row>
    <row r="335" s="2" customFormat="1" ht="21.75" customHeight="1">
      <c r="A335" s="42"/>
      <c r="B335" s="43"/>
      <c r="C335" s="208" t="s">
        <v>544</v>
      </c>
      <c r="D335" s="208" t="s">
        <v>155</v>
      </c>
      <c r="E335" s="209" t="s">
        <v>545</v>
      </c>
      <c r="F335" s="210" t="s">
        <v>546</v>
      </c>
      <c r="G335" s="211" t="s">
        <v>240</v>
      </c>
      <c r="H335" s="212">
        <v>954.92499999999995</v>
      </c>
      <c r="I335" s="213"/>
      <c r="J335" s="214">
        <f>ROUND(I335*H335,2)</f>
        <v>0</v>
      </c>
      <c r="K335" s="210" t="s">
        <v>32</v>
      </c>
      <c r="L335" s="48"/>
      <c r="M335" s="215" t="s">
        <v>32</v>
      </c>
      <c r="N335" s="216" t="s">
        <v>49</v>
      </c>
      <c r="O335" s="88"/>
      <c r="P335" s="217">
        <f>O335*H335</f>
        <v>0</v>
      </c>
      <c r="Q335" s="217">
        <v>0</v>
      </c>
      <c r="R335" s="217">
        <f>Q335*H335</f>
        <v>0</v>
      </c>
      <c r="S335" s="217">
        <v>0.02</v>
      </c>
      <c r="T335" s="218">
        <f>S335*H335</f>
        <v>19.098499999999998</v>
      </c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R335" s="219" t="s">
        <v>159</v>
      </c>
      <c r="AT335" s="219" t="s">
        <v>155</v>
      </c>
      <c r="AU335" s="219" t="s">
        <v>88</v>
      </c>
      <c r="AY335" s="20" t="s">
        <v>153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20" t="s">
        <v>86</v>
      </c>
      <c r="BK335" s="220">
        <f>ROUND(I335*H335,2)</f>
        <v>0</v>
      </c>
      <c r="BL335" s="20" t="s">
        <v>159</v>
      </c>
      <c r="BM335" s="219" t="s">
        <v>547</v>
      </c>
    </row>
    <row r="336" s="2" customFormat="1">
      <c r="A336" s="42"/>
      <c r="B336" s="43"/>
      <c r="C336" s="44"/>
      <c r="D336" s="221" t="s">
        <v>161</v>
      </c>
      <c r="E336" s="44"/>
      <c r="F336" s="222" t="s">
        <v>548</v>
      </c>
      <c r="G336" s="44"/>
      <c r="H336" s="44"/>
      <c r="I336" s="223"/>
      <c r="J336" s="44"/>
      <c r="K336" s="44"/>
      <c r="L336" s="48"/>
      <c r="M336" s="224"/>
      <c r="N336" s="225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161</v>
      </c>
      <c r="AU336" s="20" t="s">
        <v>88</v>
      </c>
    </row>
    <row r="337" s="13" customFormat="1">
      <c r="A337" s="13"/>
      <c r="B337" s="226"/>
      <c r="C337" s="227"/>
      <c r="D337" s="221" t="s">
        <v>163</v>
      </c>
      <c r="E337" s="228" t="s">
        <v>32</v>
      </c>
      <c r="F337" s="229" t="s">
        <v>537</v>
      </c>
      <c r="G337" s="227"/>
      <c r="H337" s="228" t="s">
        <v>32</v>
      </c>
      <c r="I337" s="230"/>
      <c r="J337" s="227"/>
      <c r="K337" s="227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163</v>
      </c>
      <c r="AU337" s="235" t="s">
        <v>88</v>
      </c>
      <c r="AV337" s="13" t="s">
        <v>86</v>
      </c>
      <c r="AW337" s="13" t="s">
        <v>39</v>
      </c>
      <c r="AX337" s="13" t="s">
        <v>78</v>
      </c>
      <c r="AY337" s="235" t="s">
        <v>153</v>
      </c>
    </row>
    <row r="338" s="14" customFormat="1">
      <c r="A338" s="14"/>
      <c r="B338" s="236"/>
      <c r="C338" s="237"/>
      <c r="D338" s="221" t="s">
        <v>163</v>
      </c>
      <c r="E338" s="238" t="s">
        <v>32</v>
      </c>
      <c r="F338" s="239" t="s">
        <v>549</v>
      </c>
      <c r="G338" s="237"/>
      <c r="H338" s="240">
        <v>57.460000000000001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163</v>
      </c>
      <c r="AU338" s="246" t="s">
        <v>88</v>
      </c>
      <c r="AV338" s="14" t="s">
        <v>88</v>
      </c>
      <c r="AW338" s="14" t="s">
        <v>39</v>
      </c>
      <c r="AX338" s="14" t="s">
        <v>78</v>
      </c>
      <c r="AY338" s="246" t="s">
        <v>153</v>
      </c>
    </row>
    <row r="339" s="14" customFormat="1">
      <c r="A339" s="14"/>
      <c r="B339" s="236"/>
      <c r="C339" s="237"/>
      <c r="D339" s="221" t="s">
        <v>163</v>
      </c>
      <c r="E339" s="238" t="s">
        <v>32</v>
      </c>
      <c r="F339" s="239" t="s">
        <v>550</v>
      </c>
      <c r="G339" s="237"/>
      <c r="H339" s="240">
        <v>53.201000000000001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163</v>
      </c>
      <c r="AU339" s="246" t="s">
        <v>88</v>
      </c>
      <c r="AV339" s="14" t="s">
        <v>88</v>
      </c>
      <c r="AW339" s="14" t="s">
        <v>39</v>
      </c>
      <c r="AX339" s="14" t="s">
        <v>78</v>
      </c>
      <c r="AY339" s="246" t="s">
        <v>153</v>
      </c>
    </row>
    <row r="340" s="14" customFormat="1">
      <c r="A340" s="14"/>
      <c r="B340" s="236"/>
      <c r="C340" s="237"/>
      <c r="D340" s="221" t="s">
        <v>163</v>
      </c>
      <c r="E340" s="238" t="s">
        <v>32</v>
      </c>
      <c r="F340" s="239" t="s">
        <v>551</v>
      </c>
      <c r="G340" s="237"/>
      <c r="H340" s="240">
        <v>48.493000000000002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163</v>
      </c>
      <c r="AU340" s="246" t="s">
        <v>88</v>
      </c>
      <c r="AV340" s="14" t="s">
        <v>88</v>
      </c>
      <c r="AW340" s="14" t="s">
        <v>39</v>
      </c>
      <c r="AX340" s="14" t="s">
        <v>78</v>
      </c>
      <c r="AY340" s="246" t="s">
        <v>153</v>
      </c>
    </row>
    <row r="341" s="16" customFormat="1">
      <c r="A341" s="16"/>
      <c r="B341" s="268"/>
      <c r="C341" s="269"/>
      <c r="D341" s="221" t="s">
        <v>163</v>
      </c>
      <c r="E341" s="270" t="s">
        <v>32</v>
      </c>
      <c r="F341" s="271" t="s">
        <v>539</v>
      </c>
      <c r="G341" s="269"/>
      <c r="H341" s="272">
        <v>159.154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78" t="s">
        <v>163</v>
      </c>
      <c r="AU341" s="278" t="s">
        <v>88</v>
      </c>
      <c r="AV341" s="16" t="s">
        <v>172</v>
      </c>
      <c r="AW341" s="16" t="s">
        <v>39</v>
      </c>
      <c r="AX341" s="16" t="s">
        <v>78</v>
      </c>
      <c r="AY341" s="278" t="s">
        <v>153</v>
      </c>
    </row>
    <row r="342" s="13" customFormat="1">
      <c r="A342" s="13"/>
      <c r="B342" s="226"/>
      <c r="C342" s="227"/>
      <c r="D342" s="221" t="s">
        <v>163</v>
      </c>
      <c r="E342" s="228" t="s">
        <v>32</v>
      </c>
      <c r="F342" s="229" t="s">
        <v>552</v>
      </c>
      <c r="G342" s="227"/>
      <c r="H342" s="228" t="s">
        <v>32</v>
      </c>
      <c r="I342" s="230"/>
      <c r="J342" s="227"/>
      <c r="K342" s="227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163</v>
      </c>
      <c r="AU342" s="235" t="s">
        <v>88</v>
      </c>
      <c r="AV342" s="13" t="s">
        <v>86</v>
      </c>
      <c r="AW342" s="13" t="s">
        <v>39</v>
      </c>
      <c r="AX342" s="13" t="s">
        <v>78</v>
      </c>
      <c r="AY342" s="235" t="s">
        <v>153</v>
      </c>
    </row>
    <row r="343" s="14" customFormat="1">
      <c r="A343" s="14"/>
      <c r="B343" s="236"/>
      <c r="C343" s="237"/>
      <c r="D343" s="221" t="s">
        <v>163</v>
      </c>
      <c r="E343" s="238" t="s">
        <v>32</v>
      </c>
      <c r="F343" s="239" t="s">
        <v>553</v>
      </c>
      <c r="G343" s="237"/>
      <c r="H343" s="240">
        <v>31.831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163</v>
      </c>
      <c r="AU343" s="246" t="s">
        <v>88</v>
      </c>
      <c r="AV343" s="14" t="s">
        <v>88</v>
      </c>
      <c r="AW343" s="14" t="s">
        <v>39</v>
      </c>
      <c r="AX343" s="14" t="s">
        <v>78</v>
      </c>
      <c r="AY343" s="246" t="s">
        <v>153</v>
      </c>
    </row>
    <row r="344" s="13" customFormat="1">
      <c r="A344" s="13"/>
      <c r="B344" s="226"/>
      <c r="C344" s="227"/>
      <c r="D344" s="221" t="s">
        <v>163</v>
      </c>
      <c r="E344" s="228" t="s">
        <v>32</v>
      </c>
      <c r="F344" s="229" t="s">
        <v>554</v>
      </c>
      <c r="G344" s="227"/>
      <c r="H344" s="228" t="s">
        <v>32</v>
      </c>
      <c r="I344" s="230"/>
      <c r="J344" s="227"/>
      <c r="K344" s="227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163</v>
      </c>
      <c r="AU344" s="235" t="s">
        <v>88</v>
      </c>
      <c r="AV344" s="13" t="s">
        <v>86</v>
      </c>
      <c r="AW344" s="13" t="s">
        <v>39</v>
      </c>
      <c r="AX344" s="13" t="s">
        <v>78</v>
      </c>
      <c r="AY344" s="235" t="s">
        <v>153</v>
      </c>
    </row>
    <row r="345" s="14" customFormat="1">
      <c r="A345" s="14"/>
      <c r="B345" s="236"/>
      <c r="C345" s="237"/>
      <c r="D345" s="221" t="s">
        <v>163</v>
      </c>
      <c r="E345" s="238" t="s">
        <v>32</v>
      </c>
      <c r="F345" s="239" t="s">
        <v>555</v>
      </c>
      <c r="G345" s="237"/>
      <c r="H345" s="240">
        <v>763.94000000000005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163</v>
      </c>
      <c r="AU345" s="246" t="s">
        <v>88</v>
      </c>
      <c r="AV345" s="14" t="s">
        <v>88</v>
      </c>
      <c r="AW345" s="14" t="s">
        <v>39</v>
      </c>
      <c r="AX345" s="14" t="s">
        <v>78</v>
      </c>
      <c r="AY345" s="246" t="s">
        <v>153</v>
      </c>
    </row>
    <row r="346" s="15" customFormat="1">
      <c r="A346" s="15"/>
      <c r="B346" s="247"/>
      <c r="C346" s="248"/>
      <c r="D346" s="221" t="s">
        <v>163</v>
      </c>
      <c r="E346" s="249" t="s">
        <v>32</v>
      </c>
      <c r="F346" s="250" t="s">
        <v>167</v>
      </c>
      <c r="G346" s="248"/>
      <c r="H346" s="251">
        <v>954.92500000000007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7" t="s">
        <v>163</v>
      </c>
      <c r="AU346" s="257" t="s">
        <v>88</v>
      </c>
      <c r="AV346" s="15" t="s">
        <v>159</v>
      </c>
      <c r="AW346" s="15" t="s">
        <v>39</v>
      </c>
      <c r="AX346" s="15" t="s">
        <v>86</v>
      </c>
      <c r="AY346" s="257" t="s">
        <v>153</v>
      </c>
    </row>
    <row r="347" s="2" customFormat="1" ht="16.5" customHeight="1">
      <c r="A347" s="42"/>
      <c r="B347" s="43"/>
      <c r="C347" s="208" t="s">
        <v>556</v>
      </c>
      <c r="D347" s="208" t="s">
        <v>155</v>
      </c>
      <c r="E347" s="209" t="s">
        <v>557</v>
      </c>
      <c r="F347" s="210" t="s">
        <v>558</v>
      </c>
      <c r="G347" s="211" t="s">
        <v>559</v>
      </c>
      <c r="H347" s="212">
        <v>1</v>
      </c>
      <c r="I347" s="213"/>
      <c r="J347" s="214">
        <f>ROUND(I347*H347,2)</f>
        <v>0</v>
      </c>
      <c r="K347" s="210" t="s">
        <v>32</v>
      </c>
      <c r="L347" s="48"/>
      <c r="M347" s="215" t="s">
        <v>32</v>
      </c>
      <c r="N347" s="216" t="s">
        <v>49</v>
      </c>
      <c r="O347" s="88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19" t="s">
        <v>159</v>
      </c>
      <c r="AT347" s="219" t="s">
        <v>155</v>
      </c>
      <c r="AU347" s="219" t="s">
        <v>88</v>
      </c>
      <c r="AY347" s="20" t="s">
        <v>153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86</v>
      </c>
      <c r="BK347" s="220">
        <f>ROUND(I347*H347,2)</f>
        <v>0</v>
      </c>
      <c r="BL347" s="20" t="s">
        <v>159</v>
      </c>
      <c r="BM347" s="219" t="s">
        <v>560</v>
      </c>
    </row>
    <row r="348" s="2" customFormat="1">
      <c r="A348" s="42"/>
      <c r="B348" s="43"/>
      <c r="C348" s="44"/>
      <c r="D348" s="221" t="s">
        <v>161</v>
      </c>
      <c r="E348" s="44"/>
      <c r="F348" s="222" t="s">
        <v>558</v>
      </c>
      <c r="G348" s="44"/>
      <c r="H348" s="44"/>
      <c r="I348" s="223"/>
      <c r="J348" s="44"/>
      <c r="K348" s="44"/>
      <c r="L348" s="48"/>
      <c r="M348" s="224"/>
      <c r="N348" s="225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0" t="s">
        <v>161</v>
      </c>
      <c r="AU348" s="20" t="s">
        <v>88</v>
      </c>
    </row>
    <row r="349" s="2" customFormat="1" ht="16.5" customHeight="1">
      <c r="A349" s="42"/>
      <c r="B349" s="43"/>
      <c r="C349" s="208" t="s">
        <v>561</v>
      </c>
      <c r="D349" s="208" t="s">
        <v>155</v>
      </c>
      <c r="E349" s="209" t="s">
        <v>562</v>
      </c>
      <c r="F349" s="210" t="s">
        <v>563</v>
      </c>
      <c r="G349" s="211" t="s">
        <v>256</v>
      </c>
      <c r="H349" s="212">
        <v>1</v>
      </c>
      <c r="I349" s="213"/>
      <c r="J349" s="214">
        <f>ROUND(I349*H349,2)</f>
        <v>0</v>
      </c>
      <c r="K349" s="210" t="s">
        <v>32</v>
      </c>
      <c r="L349" s="48"/>
      <c r="M349" s="215" t="s">
        <v>32</v>
      </c>
      <c r="N349" s="216" t="s">
        <v>49</v>
      </c>
      <c r="O349" s="88"/>
      <c r="P349" s="217">
        <f>O349*H349</f>
        <v>0</v>
      </c>
      <c r="Q349" s="217">
        <v>0</v>
      </c>
      <c r="R349" s="217">
        <f>Q349*H349</f>
        <v>0</v>
      </c>
      <c r="S349" s="217">
        <v>0</v>
      </c>
      <c r="T349" s="218">
        <f>S349*H349</f>
        <v>0</v>
      </c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R349" s="219" t="s">
        <v>159</v>
      </c>
      <c r="AT349" s="219" t="s">
        <v>155</v>
      </c>
      <c r="AU349" s="219" t="s">
        <v>88</v>
      </c>
      <c r="AY349" s="20" t="s">
        <v>153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20" t="s">
        <v>86</v>
      </c>
      <c r="BK349" s="220">
        <f>ROUND(I349*H349,2)</f>
        <v>0</v>
      </c>
      <c r="BL349" s="20" t="s">
        <v>159</v>
      </c>
      <c r="BM349" s="219" t="s">
        <v>564</v>
      </c>
    </row>
    <row r="350" s="2" customFormat="1">
      <c r="A350" s="42"/>
      <c r="B350" s="43"/>
      <c r="C350" s="44"/>
      <c r="D350" s="221" t="s">
        <v>161</v>
      </c>
      <c r="E350" s="44"/>
      <c r="F350" s="222" t="s">
        <v>563</v>
      </c>
      <c r="G350" s="44"/>
      <c r="H350" s="44"/>
      <c r="I350" s="223"/>
      <c r="J350" s="44"/>
      <c r="K350" s="44"/>
      <c r="L350" s="48"/>
      <c r="M350" s="224"/>
      <c r="N350" s="225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0" t="s">
        <v>161</v>
      </c>
      <c r="AU350" s="20" t="s">
        <v>88</v>
      </c>
    </row>
    <row r="351" s="13" customFormat="1">
      <c r="A351" s="13"/>
      <c r="B351" s="226"/>
      <c r="C351" s="227"/>
      <c r="D351" s="221" t="s">
        <v>163</v>
      </c>
      <c r="E351" s="228" t="s">
        <v>32</v>
      </c>
      <c r="F351" s="229" t="s">
        <v>565</v>
      </c>
      <c r="G351" s="227"/>
      <c r="H351" s="228" t="s">
        <v>32</v>
      </c>
      <c r="I351" s="230"/>
      <c r="J351" s="227"/>
      <c r="K351" s="227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163</v>
      </c>
      <c r="AU351" s="235" t="s">
        <v>88</v>
      </c>
      <c r="AV351" s="13" t="s">
        <v>86</v>
      </c>
      <c r="AW351" s="13" t="s">
        <v>39</v>
      </c>
      <c r="AX351" s="13" t="s">
        <v>78</v>
      </c>
      <c r="AY351" s="235" t="s">
        <v>153</v>
      </c>
    </row>
    <row r="352" s="14" customFormat="1">
      <c r="A352" s="14"/>
      <c r="B352" s="236"/>
      <c r="C352" s="237"/>
      <c r="D352" s="221" t="s">
        <v>163</v>
      </c>
      <c r="E352" s="238" t="s">
        <v>32</v>
      </c>
      <c r="F352" s="239" t="s">
        <v>86</v>
      </c>
      <c r="G352" s="237"/>
      <c r="H352" s="240">
        <v>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163</v>
      </c>
      <c r="AU352" s="246" t="s">
        <v>88</v>
      </c>
      <c r="AV352" s="14" t="s">
        <v>88</v>
      </c>
      <c r="AW352" s="14" t="s">
        <v>39</v>
      </c>
      <c r="AX352" s="14" t="s">
        <v>86</v>
      </c>
      <c r="AY352" s="246" t="s">
        <v>153</v>
      </c>
    </row>
    <row r="353" s="2" customFormat="1" ht="16.5" customHeight="1">
      <c r="A353" s="42"/>
      <c r="B353" s="43"/>
      <c r="C353" s="208" t="s">
        <v>566</v>
      </c>
      <c r="D353" s="208" t="s">
        <v>155</v>
      </c>
      <c r="E353" s="209" t="s">
        <v>567</v>
      </c>
      <c r="F353" s="210" t="s">
        <v>568</v>
      </c>
      <c r="G353" s="211" t="s">
        <v>559</v>
      </c>
      <c r="H353" s="212">
        <v>2</v>
      </c>
      <c r="I353" s="213"/>
      <c r="J353" s="214">
        <f>ROUND(I353*H353,2)</f>
        <v>0</v>
      </c>
      <c r="K353" s="210" t="s">
        <v>32</v>
      </c>
      <c r="L353" s="48"/>
      <c r="M353" s="215" t="s">
        <v>32</v>
      </c>
      <c r="N353" s="216" t="s">
        <v>49</v>
      </c>
      <c r="O353" s="88"/>
      <c r="P353" s="217">
        <f>O353*H353</f>
        <v>0</v>
      </c>
      <c r="Q353" s="217">
        <v>0</v>
      </c>
      <c r="R353" s="217">
        <f>Q353*H353</f>
        <v>0</v>
      </c>
      <c r="S353" s="217">
        <v>0</v>
      </c>
      <c r="T353" s="218">
        <f>S353*H353</f>
        <v>0</v>
      </c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R353" s="219" t="s">
        <v>159</v>
      </c>
      <c r="AT353" s="219" t="s">
        <v>155</v>
      </c>
      <c r="AU353" s="219" t="s">
        <v>88</v>
      </c>
      <c r="AY353" s="20" t="s">
        <v>153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20" t="s">
        <v>86</v>
      </c>
      <c r="BK353" s="220">
        <f>ROUND(I353*H353,2)</f>
        <v>0</v>
      </c>
      <c r="BL353" s="20" t="s">
        <v>159</v>
      </c>
      <c r="BM353" s="219" t="s">
        <v>569</v>
      </c>
    </row>
    <row r="354" s="2" customFormat="1">
      <c r="A354" s="42"/>
      <c r="B354" s="43"/>
      <c r="C354" s="44"/>
      <c r="D354" s="221" t="s">
        <v>161</v>
      </c>
      <c r="E354" s="44"/>
      <c r="F354" s="222" t="s">
        <v>568</v>
      </c>
      <c r="G354" s="44"/>
      <c r="H354" s="44"/>
      <c r="I354" s="223"/>
      <c r="J354" s="44"/>
      <c r="K354" s="44"/>
      <c r="L354" s="48"/>
      <c r="M354" s="224"/>
      <c r="N354" s="225"/>
      <c r="O354" s="88"/>
      <c r="P354" s="88"/>
      <c r="Q354" s="88"/>
      <c r="R354" s="88"/>
      <c r="S354" s="88"/>
      <c r="T354" s="89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T354" s="20" t="s">
        <v>161</v>
      </c>
      <c r="AU354" s="20" t="s">
        <v>88</v>
      </c>
    </row>
    <row r="355" s="2" customFormat="1" ht="16.5" customHeight="1">
      <c r="A355" s="42"/>
      <c r="B355" s="43"/>
      <c r="C355" s="208" t="s">
        <v>570</v>
      </c>
      <c r="D355" s="208" t="s">
        <v>155</v>
      </c>
      <c r="E355" s="209" t="s">
        <v>571</v>
      </c>
      <c r="F355" s="210" t="s">
        <v>572</v>
      </c>
      <c r="G355" s="211" t="s">
        <v>559</v>
      </c>
      <c r="H355" s="212">
        <v>2</v>
      </c>
      <c r="I355" s="213"/>
      <c r="J355" s="214">
        <f>ROUND(I355*H355,2)</f>
        <v>0</v>
      </c>
      <c r="K355" s="210" t="s">
        <v>32</v>
      </c>
      <c r="L355" s="48"/>
      <c r="M355" s="215" t="s">
        <v>32</v>
      </c>
      <c r="N355" s="216" t="s">
        <v>49</v>
      </c>
      <c r="O355" s="88"/>
      <c r="P355" s="217">
        <f>O355*H355</f>
        <v>0</v>
      </c>
      <c r="Q355" s="217">
        <v>0</v>
      </c>
      <c r="R355" s="217">
        <f>Q355*H355</f>
        <v>0</v>
      </c>
      <c r="S355" s="217">
        <v>0</v>
      </c>
      <c r="T355" s="218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19" t="s">
        <v>159</v>
      </c>
      <c r="AT355" s="219" t="s">
        <v>155</v>
      </c>
      <c r="AU355" s="219" t="s">
        <v>88</v>
      </c>
      <c r="AY355" s="20" t="s">
        <v>153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86</v>
      </c>
      <c r="BK355" s="220">
        <f>ROUND(I355*H355,2)</f>
        <v>0</v>
      </c>
      <c r="BL355" s="20" t="s">
        <v>159</v>
      </c>
      <c r="BM355" s="219" t="s">
        <v>573</v>
      </c>
    </row>
    <row r="356" s="2" customFormat="1">
      <c r="A356" s="42"/>
      <c r="B356" s="43"/>
      <c r="C356" s="44"/>
      <c r="D356" s="221" t="s">
        <v>161</v>
      </c>
      <c r="E356" s="44"/>
      <c r="F356" s="222" t="s">
        <v>572</v>
      </c>
      <c r="G356" s="44"/>
      <c r="H356" s="44"/>
      <c r="I356" s="223"/>
      <c r="J356" s="44"/>
      <c r="K356" s="44"/>
      <c r="L356" s="48"/>
      <c r="M356" s="224"/>
      <c r="N356" s="225"/>
      <c r="O356" s="88"/>
      <c r="P356" s="88"/>
      <c r="Q356" s="88"/>
      <c r="R356" s="88"/>
      <c r="S356" s="88"/>
      <c r="T356" s="89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T356" s="20" t="s">
        <v>161</v>
      </c>
      <c r="AU356" s="20" t="s">
        <v>88</v>
      </c>
    </row>
    <row r="357" s="12" customFormat="1" ht="22.8" customHeight="1">
      <c r="A357" s="12"/>
      <c r="B357" s="192"/>
      <c r="C357" s="193"/>
      <c r="D357" s="194" t="s">
        <v>77</v>
      </c>
      <c r="E357" s="206" t="s">
        <v>574</v>
      </c>
      <c r="F357" s="206" t="s">
        <v>575</v>
      </c>
      <c r="G357" s="193"/>
      <c r="H357" s="193"/>
      <c r="I357" s="196"/>
      <c r="J357" s="207">
        <f>BK357</f>
        <v>0</v>
      </c>
      <c r="K357" s="193"/>
      <c r="L357" s="198"/>
      <c r="M357" s="199"/>
      <c r="N357" s="200"/>
      <c r="O357" s="200"/>
      <c r="P357" s="201">
        <f>SUM(P358:P366)</f>
        <v>0</v>
      </c>
      <c r="Q357" s="200"/>
      <c r="R357" s="201">
        <f>SUM(R358:R366)</f>
        <v>0</v>
      </c>
      <c r="S357" s="200"/>
      <c r="T357" s="202">
        <f>SUM(T358:T366)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3" t="s">
        <v>86</v>
      </c>
      <c r="AT357" s="204" t="s">
        <v>77</v>
      </c>
      <c r="AU357" s="204" t="s">
        <v>86</v>
      </c>
      <c r="AY357" s="203" t="s">
        <v>153</v>
      </c>
      <c r="BK357" s="205">
        <f>SUM(BK358:BK366)</f>
        <v>0</v>
      </c>
    </row>
    <row r="358" s="2" customFormat="1" ht="16.5" customHeight="1">
      <c r="A358" s="42"/>
      <c r="B358" s="43"/>
      <c r="C358" s="208" t="s">
        <v>576</v>
      </c>
      <c r="D358" s="208" t="s">
        <v>155</v>
      </c>
      <c r="E358" s="209" t="s">
        <v>577</v>
      </c>
      <c r="F358" s="210" t="s">
        <v>578</v>
      </c>
      <c r="G358" s="211" t="s">
        <v>196</v>
      </c>
      <c r="H358" s="212">
        <v>56.173999999999999</v>
      </c>
      <c r="I358" s="213"/>
      <c r="J358" s="214">
        <f>ROUND(I358*H358,2)</f>
        <v>0</v>
      </c>
      <c r="K358" s="210" t="s">
        <v>32</v>
      </c>
      <c r="L358" s="48"/>
      <c r="M358" s="215" t="s">
        <v>32</v>
      </c>
      <c r="N358" s="216" t="s">
        <v>49</v>
      </c>
      <c r="O358" s="88"/>
      <c r="P358" s="217">
        <f>O358*H358</f>
        <v>0</v>
      </c>
      <c r="Q358" s="217">
        <v>0</v>
      </c>
      <c r="R358" s="217">
        <f>Q358*H358</f>
        <v>0</v>
      </c>
      <c r="S358" s="217">
        <v>0</v>
      </c>
      <c r="T358" s="218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19" t="s">
        <v>159</v>
      </c>
      <c r="AT358" s="219" t="s">
        <v>155</v>
      </c>
      <c r="AU358" s="219" t="s">
        <v>88</v>
      </c>
      <c r="AY358" s="20" t="s">
        <v>153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20" t="s">
        <v>86</v>
      </c>
      <c r="BK358" s="220">
        <f>ROUND(I358*H358,2)</f>
        <v>0</v>
      </c>
      <c r="BL358" s="20" t="s">
        <v>159</v>
      </c>
      <c r="BM358" s="219" t="s">
        <v>579</v>
      </c>
    </row>
    <row r="359" s="2" customFormat="1">
      <c r="A359" s="42"/>
      <c r="B359" s="43"/>
      <c r="C359" s="44"/>
      <c r="D359" s="221" t="s">
        <v>161</v>
      </c>
      <c r="E359" s="44"/>
      <c r="F359" s="222" t="s">
        <v>580</v>
      </c>
      <c r="G359" s="44"/>
      <c r="H359" s="44"/>
      <c r="I359" s="223"/>
      <c r="J359" s="44"/>
      <c r="K359" s="44"/>
      <c r="L359" s="48"/>
      <c r="M359" s="224"/>
      <c r="N359" s="225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161</v>
      </c>
      <c r="AU359" s="20" t="s">
        <v>88</v>
      </c>
    </row>
    <row r="360" s="2" customFormat="1" ht="16.5" customHeight="1">
      <c r="A360" s="42"/>
      <c r="B360" s="43"/>
      <c r="C360" s="208" t="s">
        <v>581</v>
      </c>
      <c r="D360" s="208" t="s">
        <v>155</v>
      </c>
      <c r="E360" s="209" t="s">
        <v>582</v>
      </c>
      <c r="F360" s="210" t="s">
        <v>583</v>
      </c>
      <c r="G360" s="211" t="s">
        <v>196</v>
      </c>
      <c r="H360" s="212">
        <v>56.173999999999999</v>
      </c>
      <c r="I360" s="213"/>
      <c r="J360" s="214">
        <f>ROUND(I360*H360,2)</f>
        <v>0</v>
      </c>
      <c r="K360" s="210" t="s">
        <v>32</v>
      </c>
      <c r="L360" s="48"/>
      <c r="M360" s="215" t="s">
        <v>32</v>
      </c>
      <c r="N360" s="216" t="s">
        <v>49</v>
      </c>
      <c r="O360" s="88"/>
      <c r="P360" s="217">
        <f>O360*H360</f>
        <v>0</v>
      </c>
      <c r="Q360" s="217">
        <v>0</v>
      </c>
      <c r="R360" s="217">
        <f>Q360*H360</f>
        <v>0</v>
      </c>
      <c r="S360" s="217">
        <v>0</v>
      </c>
      <c r="T360" s="218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19" t="s">
        <v>159</v>
      </c>
      <c r="AT360" s="219" t="s">
        <v>155</v>
      </c>
      <c r="AU360" s="219" t="s">
        <v>88</v>
      </c>
      <c r="AY360" s="20" t="s">
        <v>153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0" t="s">
        <v>86</v>
      </c>
      <c r="BK360" s="220">
        <f>ROUND(I360*H360,2)</f>
        <v>0</v>
      </c>
      <c r="BL360" s="20" t="s">
        <v>159</v>
      </c>
      <c r="BM360" s="219" t="s">
        <v>584</v>
      </c>
    </row>
    <row r="361" s="2" customFormat="1">
      <c r="A361" s="42"/>
      <c r="B361" s="43"/>
      <c r="C361" s="44"/>
      <c r="D361" s="221" t="s">
        <v>161</v>
      </c>
      <c r="E361" s="44"/>
      <c r="F361" s="222" t="s">
        <v>585</v>
      </c>
      <c r="G361" s="44"/>
      <c r="H361" s="44"/>
      <c r="I361" s="223"/>
      <c r="J361" s="44"/>
      <c r="K361" s="44"/>
      <c r="L361" s="48"/>
      <c r="M361" s="224"/>
      <c r="N361" s="225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161</v>
      </c>
      <c r="AU361" s="20" t="s">
        <v>88</v>
      </c>
    </row>
    <row r="362" s="2" customFormat="1" ht="16.5" customHeight="1">
      <c r="A362" s="42"/>
      <c r="B362" s="43"/>
      <c r="C362" s="208" t="s">
        <v>586</v>
      </c>
      <c r="D362" s="208" t="s">
        <v>155</v>
      </c>
      <c r="E362" s="209" t="s">
        <v>587</v>
      </c>
      <c r="F362" s="210" t="s">
        <v>588</v>
      </c>
      <c r="G362" s="211" t="s">
        <v>196</v>
      </c>
      <c r="H362" s="212">
        <v>674.08799999999997</v>
      </c>
      <c r="I362" s="213"/>
      <c r="J362" s="214">
        <f>ROUND(I362*H362,2)</f>
        <v>0</v>
      </c>
      <c r="K362" s="210" t="s">
        <v>32</v>
      </c>
      <c r="L362" s="48"/>
      <c r="M362" s="215" t="s">
        <v>32</v>
      </c>
      <c r="N362" s="216" t="s">
        <v>49</v>
      </c>
      <c r="O362" s="88"/>
      <c r="P362" s="217">
        <f>O362*H362</f>
        <v>0</v>
      </c>
      <c r="Q362" s="217">
        <v>0</v>
      </c>
      <c r="R362" s="217">
        <f>Q362*H362</f>
        <v>0</v>
      </c>
      <c r="S362" s="217">
        <v>0</v>
      </c>
      <c r="T362" s="218">
        <f>S362*H362</f>
        <v>0</v>
      </c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R362" s="219" t="s">
        <v>159</v>
      </c>
      <c r="AT362" s="219" t="s">
        <v>155</v>
      </c>
      <c r="AU362" s="219" t="s">
        <v>88</v>
      </c>
      <c r="AY362" s="20" t="s">
        <v>153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86</v>
      </c>
      <c r="BK362" s="220">
        <f>ROUND(I362*H362,2)</f>
        <v>0</v>
      </c>
      <c r="BL362" s="20" t="s">
        <v>159</v>
      </c>
      <c r="BM362" s="219" t="s">
        <v>589</v>
      </c>
    </row>
    <row r="363" s="2" customFormat="1">
      <c r="A363" s="42"/>
      <c r="B363" s="43"/>
      <c r="C363" s="44"/>
      <c r="D363" s="221" t="s">
        <v>161</v>
      </c>
      <c r="E363" s="44"/>
      <c r="F363" s="222" t="s">
        <v>590</v>
      </c>
      <c r="G363" s="44"/>
      <c r="H363" s="44"/>
      <c r="I363" s="223"/>
      <c r="J363" s="44"/>
      <c r="K363" s="44"/>
      <c r="L363" s="48"/>
      <c r="M363" s="224"/>
      <c r="N363" s="225"/>
      <c r="O363" s="88"/>
      <c r="P363" s="88"/>
      <c r="Q363" s="88"/>
      <c r="R363" s="88"/>
      <c r="S363" s="88"/>
      <c r="T363" s="89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T363" s="20" t="s">
        <v>161</v>
      </c>
      <c r="AU363" s="20" t="s">
        <v>88</v>
      </c>
    </row>
    <row r="364" s="14" customFormat="1">
      <c r="A364" s="14"/>
      <c r="B364" s="236"/>
      <c r="C364" s="237"/>
      <c r="D364" s="221" t="s">
        <v>163</v>
      </c>
      <c r="E364" s="238" t="s">
        <v>32</v>
      </c>
      <c r="F364" s="239" t="s">
        <v>591</v>
      </c>
      <c r="G364" s="237"/>
      <c r="H364" s="240">
        <v>674.08799999999997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163</v>
      </c>
      <c r="AU364" s="246" t="s">
        <v>88</v>
      </c>
      <c r="AV364" s="14" t="s">
        <v>88</v>
      </c>
      <c r="AW364" s="14" t="s">
        <v>39</v>
      </c>
      <c r="AX364" s="14" t="s">
        <v>86</v>
      </c>
      <c r="AY364" s="246" t="s">
        <v>153</v>
      </c>
    </row>
    <row r="365" s="2" customFormat="1" ht="21.75" customHeight="1">
      <c r="A365" s="42"/>
      <c r="B365" s="43"/>
      <c r="C365" s="208" t="s">
        <v>592</v>
      </c>
      <c r="D365" s="208" t="s">
        <v>155</v>
      </c>
      <c r="E365" s="209" t="s">
        <v>593</v>
      </c>
      <c r="F365" s="210" t="s">
        <v>594</v>
      </c>
      <c r="G365" s="211" t="s">
        <v>196</v>
      </c>
      <c r="H365" s="212">
        <v>122.569</v>
      </c>
      <c r="I365" s="213"/>
      <c r="J365" s="214">
        <f>ROUND(I365*H365,2)</f>
        <v>0</v>
      </c>
      <c r="K365" s="210" t="s">
        <v>32</v>
      </c>
      <c r="L365" s="48"/>
      <c r="M365" s="215" t="s">
        <v>32</v>
      </c>
      <c r="N365" s="216" t="s">
        <v>49</v>
      </c>
      <c r="O365" s="88"/>
      <c r="P365" s="217">
        <f>O365*H365</f>
        <v>0</v>
      </c>
      <c r="Q365" s="217">
        <v>0</v>
      </c>
      <c r="R365" s="217">
        <f>Q365*H365</f>
        <v>0</v>
      </c>
      <c r="S365" s="217">
        <v>0</v>
      </c>
      <c r="T365" s="218">
        <f>S365*H365</f>
        <v>0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19" t="s">
        <v>159</v>
      </c>
      <c r="AT365" s="219" t="s">
        <v>155</v>
      </c>
      <c r="AU365" s="219" t="s">
        <v>88</v>
      </c>
      <c r="AY365" s="20" t="s">
        <v>153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0" t="s">
        <v>86</v>
      </c>
      <c r="BK365" s="220">
        <f>ROUND(I365*H365,2)</f>
        <v>0</v>
      </c>
      <c r="BL365" s="20" t="s">
        <v>159</v>
      </c>
      <c r="BM365" s="219" t="s">
        <v>595</v>
      </c>
    </row>
    <row r="366" s="2" customFormat="1">
      <c r="A366" s="42"/>
      <c r="B366" s="43"/>
      <c r="C366" s="44"/>
      <c r="D366" s="221" t="s">
        <v>161</v>
      </c>
      <c r="E366" s="44"/>
      <c r="F366" s="222" t="s">
        <v>596</v>
      </c>
      <c r="G366" s="44"/>
      <c r="H366" s="44"/>
      <c r="I366" s="223"/>
      <c r="J366" s="44"/>
      <c r="K366" s="44"/>
      <c r="L366" s="48"/>
      <c r="M366" s="224"/>
      <c r="N366" s="225"/>
      <c r="O366" s="88"/>
      <c r="P366" s="88"/>
      <c r="Q366" s="88"/>
      <c r="R366" s="88"/>
      <c r="S366" s="88"/>
      <c r="T366" s="89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T366" s="20" t="s">
        <v>161</v>
      </c>
      <c r="AU366" s="20" t="s">
        <v>88</v>
      </c>
    </row>
    <row r="367" s="12" customFormat="1" ht="22.8" customHeight="1">
      <c r="A367" s="12"/>
      <c r="B367" s="192"/>
      <c r="C367" s="193"/>
      <c r="D367" s="194" t="s">
        <v>77</v>
      </c>
      <c r="E367" s="206" t="s">
        <v>597</v>
      </c>
      <c r="F367" s="206" t="s">
        <v>598</v>
      </c>
      <c r="G367" s="193"/>
      <c r="H367" s="193"/>
      <c r="I367" s="196"/>
      <c r="J367" s="207">
        <f>BK367</f>
        <v>0</v>
      </c>
      <c r="K367" s="193"/>
      <c r="L367" s="198"/>
      <c r="M367" s="199"/>
      <c r="N367" s="200"/>
      <c r="O367" s="200"/>
      <c r="P367" s="201">
        <f>SUM(P368:P369)</f>
        <v>0</v>
      </c>
      <c r="Q367" s="200"/>
      <c r="R367" s="201">
        <f>SUM(R368:R369)</f>
        <v>0</v>
      </c>
      <c r="S367" s="200"/>
      <c r="T367" s="202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3" t="s">
        <v>86</v>
      </c>
      <c r="AT367" s="204" t="s">
        <v>77</v>
      </c>
      <c r="AU367" s="204" t="s">
        <v>86</v>
      </c>
      <c r="AY367" s="203" t="s">
        <v>153</v>
      </c>
      <c r="BK367" s="205">
        <f>SUM(BK368:BK369)</f>
        <v>0</v>
      </c>
    </row>
    <row r="368" s="2" customFormat="1" ht="16.5" customHeight="1">
      <c r="A368" s="42"/>
      <c r="B368" s="43"/>
      <c r="C368" s="208" t="s">
        <v>599</v>
      </c>
      <c r="D368" s="208" t="s">
        <v>155</v>
      </c>
      <c r="E368" s="209" t="s">
        <v>600</v>
      </c>
      <c r="F368" s="210" t="s">
        <v>601</v>
      </c>
      <c r="G368" s="211" t="s">
        <v>196</v>
      </c>
      <c r="H368" s="212">
        <v>43.933</v>
      </c>
      <c r="I368" s="213"/>
      <c r="J368" s="214">
        <f>ROUND(I368*H368,2)</f>
        <v>0</v>
      </c>
      <c r="K368" s="210" t="s">
        <v>32</v>
      </c>
      <c r="L368" s="48"/>
      <c r="M368" s="215" t="s">
        <v>32</v>
      </c>
      <c r="N368" s="216" t="s">
        <v>49</v>
      </c>
      <c r="O368" s="88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19" t="s">
        <v>159</v>
      </c>
      <c r="AT368" s="219" t="s">
        <v>155</v>
      </c>
      <c r="AU368" s="219" t="s">
        <v>88</v>
      </c>
      <c r="AY368" s="20" t="s">
        <v>153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86</v>
      </c>
      <c r="BK368" s="220">
        <f>ROUND(I368*H368,2)</f>
        <v>0</v>
      </c>
      <c r="BL368" s="20" t="s">
        <v>159</v>
      </c>
      <c r="BM368" s="219" t="s">
        <v>602</v>
      </c>
    </row>
    <row r="369" s="2" customFormat="1">
      <c r="A369" s="42"/>
      <c r="B369" s="43"/>
      <c r="C369" s="44"/>
      <c r="D369" s="221" t="s">
        <v>161</v>
      </c>
      <c r="E369" s="44"/>
      <c r="F369" s="222" t="s">
        <v>603</v>
      </c>
      <c r="G369" s="44"/>
      <c r="H369" s="44"/>
      <c r="I369" s="223"/>
      <c r="J369" s="44"/>
      <c r="K369" s="44"/>
      <c r="L369" s="48"/>
      <c r="M369" s="224"/>
      <c r="N369" s="225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161</v>
      </c>
      <c r="AU369" s="20" t="s">
        <v>88</v>
      </c>
    </row>
    <row r="370" s="12" customFormat="1" ht="25.92" customHeight="1">
      <c r="A370" s="12"/>
      <c r="B370" s="192"/>
      <c r="C370" s="193"/>
      <c r="D370" s="194" t="s">
        <v>77</v>
      </c>
      <c r="E370" s="195" t="s">
        <v>604</v>
      </c>
      <c r="F370" s="195" t="s">
        <v>605</v>
      </c>
      <c r="G370" s="193"/>
      <c r="H370" s="193"/>
      <c r="I370" s="196"/>
      <c r="J370" s="197">
        <f>BK370</f>
        <v>0</v>
      </c>
      <c r="K370" s="193"/>
      <c r="L370" s="198"/>
      <c r="M370" s="199"/>
      <c r="N370" s="200"/>
      <c r="O370" s="200"/>
      <c r="P370" s="201">
        <f>P371+P413+P444+P468+P524+P613+P652+P667</f>
        <v>0</v>
      </c>
      <c r="Q370" s="200"/>
      <c r="R370" s="201">
        <f>R371+R413+R444+R468+R524+R613+R652+R667</f>
        <v>8.5614126400000004</v>
      </c>
      <c r="S370" s="200"/>
      <c r="T370" s="202">
        <f>T371+T413+T444+T468+T524+T613+T652+T667</f>
        <v>8.6728349399999995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3" t="s">
        <v>88</v>
      </c>
      <c r="AT370" s="204" t="s">
        <v>77</v>
      </c>
      <c r="AU370" s="204" t="s">
        <v>78</v>
      </c>
      <c r="AY370" s="203" t="s">
        <v>153</v>
      </c>
      <c r="BK370" s="205">
        <f>BK371+BK413+BK444+BK468+BK524+BK613+BK652+BK667</f>
        <v>0</v>
      </c>
    </row>
    <row r="371" s="12" customFormat="1" ht="22.8" customHeight="1">
      <c r="A371" s="12"/>
      <c r="B371" s="192"/>
      <c r="C371" s="193"/>
      <c r="D371" s="194" t="s">
        <v>77</v>
      </c>
      <c r="E371" s="206" t="s">
        <v>606</v>
      </c>
      <c r="F371" s="206" t="s">
        <v>607</v>
      </c>
      <c r="G371" s="193"/>
      <c r="H371" s="193"/>
      <c r="I371" s="196"/>
      <c r="J371" s="207">
        <f>BK371</f>
        <v>0</v>
      </c>
      <c r="K371" s="193"/>
      <c r="L371" s="198"/>
      <c r="M371" s="199"/>
      <c r="N371" s="200"/>
      <c r="O371" s="200"/>
      <c r="P371" s="201">
        <f>SUM(P372:P412)</f>
        <v>0</v>
      </c>
      <c r="Q371" s="200"/>
      <c r="R371" s="201">
        <f>SUM(R372:R412)</f>
        <v>0.32620389999999999</v>
      </c>
      <c r="S371" s="200"/>
      <c r="T371" s="202">
        <f>SUM(T372:T412)</f>
        <v>0.092528000000000013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3" t="s">
        <v>88</v>
      </c>
      <c r="AT371" s="204" t="s">
        <v>77</v>
      </c>
      <c r="AU371" s="204" t="s">
        <v>86</v>
      </c>
      <c r="AY371" s="203" t="s">
        <v>153</v>
      </c>
      <c r="BK371" s="205">
        <f>SUM(BK372:BK412)</f>
        <v>0</v>
      </c>
    </row>
    <row r="372" s="2" customFormat="1" ht="16.5" customHeight="1">
      <c r="A372" s="42"/>
      <c r="B372" s="43"/>
      <c r="C372" s="208" t="s">
        <v>608</v>
      </c>
      <c r="D372" s="208" t="s">
        <v>155</v>
      </c>
      <c r="E372" s="209" t="s">
        <v>609</v>
      </c>
      <c r="F372" s="210" t="s">
        <v>610</v>
      </c>
      <c r="G372" s="211" t="s">
        <v>240</v>
      </c>
      <c r="H372" s="212">
        <v>23.132000000000001</v>
      </c>
      <c r="I372" s="213"/>
      <c r="J372" s="214">
        <f>ROUND(I372*H372,2)</f>
        <v>0</v>
      </c>
      <c r="K372" s="210" t="s">
        <v>32</v>
      </c>
      <c r="L372" s="48"/>
      <c r="M372" s="215" t="s">
        <v>32</v>
      </c>
      <c r="N372" s="216" t="s">
        <v>49</v>
      </c>
      <c r="O372" s="88"/>
      <c r="P372" s="217">
        <f>O372*H372</f>
        <v>0</v>
      </c>
      <c r="Q372" s="217">
        <v>0</v>
      </c>
      <c r="R372" s="217">
        <f>Q372*H372</f>
        <v>0</v>
      </c>
      <c r="S372" s="217">
        <v>0</v>
      </c>
      <c r="T372" s="218">
        <f>S372*H372</f>
        <v>0</v>
      </c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R372" s="219" t="s">
        <v>259</v>
      </c>
      <c r="AT372" s="219" t="s">
        <v>155</v>
      </c>
      <c r="AU372" s="219" t="s">
        <v>88</v>
      </c>
      <c r="AY372" s="20" t="s">
        <v>153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0" t="s">
        <v>86</v>
      </c>
      <c r="BK372" s="220">
        <f>ROUND(I372*H372,2)</f>
        <v>0</v>
      </c>
      <c r="BL372" s="20" t="s">
        <v>259</v>
      </c>
      <c r="BM372" s="219" t="s">
        <v>611</v>
      </c>
    </row>
    <row r="373" s="2" customFormat="1">
      <c r="A373" s="42"/>
      <c r="B373" s="43"/>
      <c r="C373" s="44"/>
      <c r="D373" s="221" t="s">
        <v>161</v>
      </c>
      <c r="E373" s="44"/>
      <c r="F373" s="222" t="s">
        <v>612</v>
      </c>
      <c r="G373" s="44"/>
      <c r="H373" s="44"/>
      <c r="I373" s="223"/>
      <c r="J373" s="44"/>
      <c r="K373" s="44"/>
      <c r="L373" s="48"/>
      <c r="M373" s="224"/>
      <c r="N373" s="225"/>
      <c r="O373" s="88"/>
      <c r="P373" s="88"/>
      <c r="Q373" s="88"/>
      <c r="R373" s="88"/>
      <c r="S373" s="88"/>
      <c r="T373" s="89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T373" s="20" t="s">
        <v>161</v>
      </c>
      <c r="AU373" s="20" t="s">
        <v>88</v>
      </c>
    </row>
    <row r="374" s="13" customFormat="1">
      <c r="A374" s="13"/>
      <c r="B374" s="226"/>
      <c r="C374" s="227"/>
      <c r="D374" s="221" t="s">
        <v>163</v>
      </c>
      <c r="E374" s="228" t="s">
        <v>32</v>
      </c>
      <c r="F374" s="229" t="s">
        <v>410</v>
      </c>
      <c r="G374" s="227"/>
      <c r="H374" s="228" t="s">
        <v>32</v>
      </c>
      <c r="I374" s="230"/>
      <c r="J374" s="227"/>
      <c r="K374" s="227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163</v>
      </c>
      <c r="AU374" s="235" t="s">
        <v>88</v>
      </c>
      <c r="AV374" s="13" t="s">
        <v>86</v>
      </c>
      <c r="AW374" s="13" t="s">
        <v>39</v>
      </c>
      <c r="AX374" s="13" t="s">
        <v>78</v>
      </c>
      <c r="AY374" s="235" t="s">
        <v>153</v>
      </c>
    </row>
    <row r="375" s="14" customFormat="1">
      <c r="A375" s="14"/>
      <c r="B375" s="236"/>
      <c r="C375" s="237"/>
      <c r="D375" s="221" t="s">
        <v>163</v>
      </c>
      <c r="E375" s="238" t="s">
        <v>32</v>
      </c>
      <c r="F375" s="239" t="s">
        <v>613</v>
      </c>
      <c r="G375" s="237"/>
      <c r="H375" s="240">
        <v>23.132000000000001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163</v>
      </c>
      <c r="AU375" s="246" t="s">
        <v>88</v>
      </c>
      <c r="AV375" s="14" t="s">
        <v>88</v>
      </c>
      <c r="AW375" s="14" t="s">
        <v>39</v>
      </c>
      <c r="AX375" s="14" t="s">
        <v>86</v>
      </c>
      <c r="AY375" s="246" t="s">
        <v>153</v>
      </c>
    </row>
    <row r="376" s="2" customFormat="1" ht="16.5" customHeight="1">
      <c r="A376" s="42"/>
      <c r="B376" s="43"/>
      <c r="C376" s="258" t="s">
        <v>614</v>
      </c>
      <c r="D376" s="258" t="s">
        <v>266</v>
      </c>
      <c r="E376" s="259" t="s">
        <v>615</v>
      </c>
      <c r="F376" s="260" t="s">
        <v>616</v>
      </c>
      <c r="G376" s="261" t="s">
        <v>196</v>
      </c>
      <c r="H376" s="262">
        <v>0.0070000000000000001</v>
      </c>
      <c r="I376" s="263"/>
      <c r="J376" s="264">
        <f>ROUND(I376*H376,2)</f>
        <v>0</v>
      </c>
      <c r="K376" s="260" t="s">
        <v>32</v>
      </c>
      <c r="L376" s="265"/>
      <c r="M376" s="266" t="s">
        <v>32</v>
      </c>
      <c r="N376" s="267" t="s">
        <v>49</v>
      </c>
      <c r="O376" s="88"/>
      <c r="P376" s="217">
        <f>O376*H376</f>
        <v>0</v>
      </c>
      <c r="Q376" s="217">
        <v>1</v>
      </c>
      <c r="R376" s="217">
        <f>Q376*H376</f>
        <v>0.0070000000000000001</v>
      </c>
      <c r="S376" s="217">
        <v>0</v>
      </c>
      <c r="T376" s="218">
        <f>S376*H376</f>
        <v>0</v>
      </c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R376" s="219" t="s">
        <v>365</v>
      </c>
      <c r="AT376" s="219" t="s">
        <v>266</v>
      </c>
      <c r="AU376" s="219" t="s">
        <v>88</v>
      </c>
      <c r="AY376" s="20" t="s">
        <v>153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20" t="s">
        <v>86</v>
      </c>
      <c r="BK376" s="220">
        <f>ROUND(I376*H376,2)</f>
        <v>0</v>
      </c>
      <c r="BL376" s="20" t="s">
        <v>259</v>
      </c>
      <c r="BM376" s="219" t="s">
        <v>617</v>
      </c>
    </row>
    <row r="377" s="2" customFormat="1">
      <c r="A377" s="42"/>
      <c r="B377" s="43"/>
      <c r="C377" s="44"/>
      <c r="D377" s="221" t="s">
        <v>161</v>
      </c>
      <c r="E377" s="44"/>
      <c r="F377" s="222" t="s">
        <v>616</v>
      </c>
      <c r="G377" s="44"/>
      <c r="H377" s="44"/>
      <c r="I377" s="223"/>
      <c r="J377" s="44"/>
      <c r="K377" s="44"/>
      <c r="L377" s="48"/>
      <c r="M377" s="224"/>
      <c r="N377" s="225"/>
      <c r="O377" s="88"/>
      <c r="P377" s="88"/>
      <c r="Q377" s="88"/>
      <c r="R377" s="88"/>
      <c r="S377" s="88"/>
      <c r="T377" s="89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T377" s="20" t="s">
        <v>161</v>
      </c>
      <c r="AU377" s="20" t="s">
        <v>88</v>
      </c>
    </row>
    <row r="378" s="14" customFormat="1">
      <c r="A378" s="14"/>
      <c r="B378" s="236"/>
      <c r="C378" s="237"/>
      <c r="D378" s="221" t="s">
        <v>163</v>
      </c>
      <c r="E378" s="238" t="s">
        <v>32</v>
      </c>
      <c r="F378" s="239" t="s">
        <v>618</v>
      </c>
      <c r="G378" s="237"/>
      <c r="H378" s="240">
        <v>0.0070000000000000001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163</v>
      </c>
      <c r="AU378" s="246" t="s">
        <v>88</v>
      </c>
      <c r="AV378" s="14" t="s">
        <v>88</v>
      </c>
      <c r="AW378" s="14" t="s">
        <v>39</v>
      </c>
      <c r="AX378" s="14" t="s">
        <v>86</v>
      </c>
      <c r="AY378" s="246" t="s">
        <v>153</v>
      </c>
    </row>
    <row r="379" s="2" customFormat="1" ht="16.5" customHeight="1">
      <c r="A379" s="42"/>
      <c r="B379" s="43"/>
      <c r="C379" s="208" t="s">
        <v>619</v>
      </c>
      <c r="D379" s="208" t="s">
        <v>155</v>
      </c>
      <c r="E379" s="209" t="s">
        <v>620</v>
      </c>
      <c r="F379" s="210" t="s">
        <v>621</v>
      </c>
      <c r="G379" s="211" t="s">
        <v>240</v>
      </c>
      <c r="H379" s="212">
        <v>1.3</v>
      </c>
      <c r="I379" s="213"/>
      <c r="J379" s="214">
        <f>ROUND(I379*H379,2)</f>
        <v>0</v>
      </c>
      <c r="K379" s="210" t="s">
        <v>32</v>
      </c>
      <c r="L379" s="48"/>
      <c r="M379" s="215" t="s">
        <v>32</v>
      </c>
      <c r="N379" s="216" t="s">
        <v>49</v>
      </c>
      <c r="O379" s="88"/>
      <c r="P379" s="217">
        <f>O379*H379</f>
        <v>0</v>
      </c>
      <c r="Q379" s="217">
        <v>0</v>
      </c>
      <c r="R379" s="217">
        <f>Q379*H379</f>
        <v>0</v>
      </c>
      <c r="S379" s="217">
        <v>0</v>
      </c>
      <c r="T379" s="218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19" t="s">
        <v>259</v>
      </c>
      <c r="AT379" s="219" t="s">
        <v>155</v>
      </c>
      <c r="AU379" s="219" t="s">
        <v>88</v>
      </c>
      <c r="AY379" s="20" t="s">
        <v>153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20" t="s">
        <v>86</v>
      </c>
      <c r="BK379" s="220">
        <f>ROUND(I379*H379,2)</f>
        <v>0</v>
      </c>
      <c r="BL379" s="20" t="s">
        <v>259</v>
      </c>
      <c r="BM379" s="219" t="s">
        <v>622</v>
      </c>
    </row>
    <row r="380" s="2" customFormat="1">
      <c r="A380" s="42"/>
      <c r="B380" s="43"/>
      <c r="C380" s="44"/>
      <c r="D380" s="221" t="s">
        <v>161</v>
      </c>
      <c r="E380" s="44"/>
      <c r="F380" s="222" t="s">
        <v>623</v>
      </c>
      <c r="G380" s="44"/>
      <c r="H380" s="44"/>
      <c r="I380" s="223"/>
      <c r="J380" s="44"/>
      <c r="K380" s="44"/>
      <c r="L380" s="48"/>
      <c r="M380" s="224"/>
      <c r="N380" s="225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161</v>
      </c>
      <c r="AU380" s="20" t="s">
        <v>88</v>
      </c>
    </row>
    <row r="381" s="13" customFormat="1">
      <c r="A381" s="13"/>
      <c r="B381" s="226"/>
      <c r="C381" s="227"/>
      <c r="D381" s="221" t="s">
        <v>163</v>
      </c>
      <c r="E381" s="228" t="s">
        <v>32</v>
      </c>
      <c r="F381" s="229" t="s">
        <v>243</v>
      </c>
      <c r="G381" s="227"/>
      <c r="H381" s="228" t="s">
        <v>32</v>
      </c>
      <c r="I381" s="230"/>
      <c r="J381" s="227"/>
      <c r="K381" s="227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163</v>
      </c>
      <c r="AU381" s="235" t="s">
        <v>88</v>
      </c>
      <c r="AV381" s="13" t="s">
        <v>86</v>
      </c>
      <c r="AW381" s="13" t="s">
        <v>39</v>
      </c>
      <c r="AX381" s="13" t="s">
        <v>78</v>
      </c>
      <c r="AY381" s="235" t="s">
        <v>153</v>
      </c>
    </row>
    <row r="382" s="14" customFormat="1">
      <c r="A382" s="14"/>
      <c r="B382" s="236"/>
      <c r="C382" s="237"/>
      <c r="D382" s="221" t="s">
        <v>163</v>
      </c>
      <c r="E382" s="238" t="s">
        <v>32</v>
      </c>
      <c r="F382" s="239" t="s">
        <v>624</v>
      </c>
      <c r="G382" s="237"/>
      <c r="H382" s="240">
        <v>1.3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163</v>
      </c>
      <c r="AU382" s="246" t="s">
        <v>88</v>
      </c>
      <c r="AV382" s="14" t="s">
        <v>88</v>
      </c>
      <c r="AW382" s="14" t="s">
        <v>39</v>
      </c>
      <c r="AX382" s="14" t="s">
        <v>86</v>
      </c>
      <c r="AY382" s="246" t="s">
        <v>153</v>
      </c>
    </row>
    <row r="383" s="2" customFormat="1" ht="16.5" customHeight="1">
      <c r="A383" s="42"/>
      <c r="B383" s="43"/>
      <c r="C383" s="208" t="s">
        <v>625</v>
      </c>
      <c r="D383" s="208" t="s">
        <v>155</v>
      </c>
      <c r="E383" s="209" t="s">
        <v>626</v>
      </c>
      <c r="F383" s="210" t="s">
        <v>627</v>
      </c>
      <c r="G383" s="211" t="s">
        <v>240</v>
      </c>
      <c r="H383" s="212">
        <v>7.0300000000000002</v>
      </c>
      <c r="I383" s="213"/>
      <c r="J383" s="214">
        <f>ROUND(I383*H383,2)</f>
        <v>0</v>
      </c>
      <c r="K383" s="210" t="s">
        <v>32</v>
      </c>
      <c r="L383" s="48"/>
      <c r="M383" s="215" t="s">
        <v>32</v>
      </c>
      <c r="N383" s="216" t="s">
        <v>49</v>
      </c>
      <c r="O383" s="88"/>
      <c r="P383" s="217">
        <f>O383*H383</f>
        <v>0</v>
      </c>
      <c r="Q383" s="217">
        <v>0</v>
      </c>
      <c r="R383" s="217">
        <f>Q383*H383</f>
        <v>0</v>
      </c>
      <c r="S383" s="217">
        <v>0</v>
      </c>
      <c r="T383" s="218">
        <f>S383*H383</f>
        <v>0</v>
      </c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R383" s="219" t="s">
        <v>259</v>
      </c>
      <c r="AT383" s="219" t="s">
        <v>155</v>
      </c>
      <c r="AU383" s="219" t="s">
        <v>88</v>
      </c>
      <c r="AY383" s="20" t="s">
        <v>153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20" t="s">
        <v>86</v>
      </c>
      <c r="BK383" s="220">
        <f>ROUND(I383*H383,2)</f>
        <v>0</v>
      </c>
      <c r="BL383" s="20" t="s">
        <v>259</v>
      </c>
      <c r="BM383" s="219" t="s">
        <v>628</v>
      </c>
    </row>
    <row r="384" s="2" customFormat="1">
      <c r="A384" s="42"/>
      <c r="B384" s="43"/>
      <c r="C384" s="44"/>
      <c r="D384" s="221" t="s">
        <v>161</v>
      </c>
      <c r="E384" s="44"/>
      <c r="F384" s="222" t="s">
        <v>629</v>
      </c>
      <c r="G384" s="44"/>
      <c r="H384" s="44"/>
      <c r="I384" s="223"/>
      <c r="J384" s="44"/>
      <c r="K384" s="44"/>
      <c r="L384" s="48"/>
      <c r="M384" s="224"/>
      <c r="N384" s="225"/>
      <c r="O384" s="88"/>
      <c r="P384" s="88"/>
      <c r="Q384" s="88"/>
      <c r="R384" s="88"/>
      <c r="S384" s="88"/>
      <c r="T384" s="89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T384" s="20" t="s">
        <v>161</v>
      </c>
      <c r="AU384" s="20" t="s">
        <v>88</v>
      </c>
    </row>
    <row r="385" s="13" customFormat="1">
      <c r="A385" s="13"/>
      <c r="B385" s="226"/>
      <c r="C385" s="227"/>
      <c r="D385" s="221" t="s">
        <v>163</v>
      </c>
      <c r="E385" s="228" t="s">
        <v>32</v>
      </c>
      <c r="F385" s="229" t="s">
        <v>243</v>
      </c>
      <c r="G385" s="227"/>
      <c r="H385" s="228" t="s">
        <v>32</v>
      </c>
      <c r="I385" s="230"/>
      <c r="J385" s="227"/>
      <c r="K385" s="227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163</v>
      </c>
      <c r="AU385" s="235" t="s">
        <v>88</v>
      </c>
      <c r="AV385" s="13" t="s">
        <v>86</v>
      </c>
      <c r="AW385" s="13" t="s">
        <v>39</v>
      </c>
      <c r="AX385" s="13" t="s">
        <v>78</v>
      </c>
      <c r="AY385" s="235" t="s">
        <v>153</v>
      </c>
    </row>
    <row r="386" s="14" customFormat="1">
      <c r="A386" s="14"/>
      <c r="B386" s="236"/>
      <c r="C386" s="237"/>
      <c r="D386" s="221" t="s">
        <v>163</v>
      </c>
      <c r="E386" s="238" t="s">
        <v>32</v>
      </c>
      <c r="F386" s="239" t="s">
        <v>244</v>
      </c>
      <c r="G386" s="237"/>
      <c r="H386" s="240">
        <v>7.0300000000000002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163</v>
      </c>
      <c r="AU386" s="246" t="s">
        <v>88</v>
      </c>
      <c r="AV386" s="14" t="s">
        <v>88</v>
      </c>
      <c r="AW386" s="14" t="s">
        <v>39</v>
      </c>
      <c r="AX386" s="14" t="s">
        <v>86</v>
      </c>
      <c r="AY386" s="246" t="s">
        <v>153</v>
      </c>
    </row>
    <row r="387" s="2" customFormat="1" ht="16.5" customHeight="1">
      <c r="A387" s="42"/>
      <c r="B387" s="43"/>
      <c r="C387" s="258" t="s">
        <v>630</v>
      </c>
      <c r="D387" s="258" t="s">
        <v>266</v>
      </c>
      <c r="E387" s="259" t="s">
        <v>631</v>
      </c>
      <c r="F387" s="260" t="s">
        <v>632</v>
      </c>
      <c r="G387" s="261" t="s">
        <v>633</v>
      </c>
      <c r="H387" s="262">
        <v>29.155000000000001</v>
      </c>
      <c r="I387" s="263"/>
      <c r="J387" s="264">
        <f>ROUND(I387*H387,2)</f>
        <v>0</v>
      </c>
      <c r="K387" s="260" t="s">
        <v>32</v>
      </c>
      <c r="L387" s="265"/>
      <c r="M387" s="266" t="s">
        <v>32</v>
      </c>
      <c r="N387" s="267" t="s">
        <v>49</v>
      </c>
      <c r="O387" s="88"/>
      <c r="P387" s="217">
        <f>O387*H387</f>
        <v>0</v>
      </c>
      <c r="Q387" s="217">
        <v>0.001</v>
      </c>
      <c r="R387" s="217">
        <f>Q387*H387</f>
        <v>0.029155</v>
      </c>
      <c r="S387" s="217">
        <v>0</v>
      </c>
      <c r="T387" s="218">
        <f>S387*H387</f>
        <v>0</v>
      </c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R387" s="219" t="s">
        <v>365</v>
      </c>
      <c r="AT387" s="219" t="s">
        <v>266</v>
      </c>
      <c r="AU387" s="219" t="s">
        <v>88</v>
      </c>
      <c r="AY387" s="20" t="s">
        <v>153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20" t="s">
        <v>86</v>
      </c>
      <c r="BK387" s="220">
        <f>ROUND(I387*H387,2)</f>
        <v>0</v>
      </c>
      <c r="BL387" s="20" t="s">
        <v>259</v>
      </c>
      <c r="BM387" s="219" t="s">
        <v>634</v>
      </c>
    </row>
    <row r="388" s="2" customFormat="1">
      <c r="A388" s="42"/>
      <c r="B388" s="43"/>
      <c r="C388" s="44"/>
      <c r="D388" s="221" t="s">
        <v>161</v>
      </c>
      <c r="E388" s="44"/>
      <c r="F388" s="222" t="s">
        <v>632</v>
      </c>
      <c r="G388" s="44"/>
      <c r="H388" s="44"/>
      <c r="I388" s="223"/>
      <c r="J388" s="44"/>
      <c r="K388" s="44"/>
      <c r="L388" s="48"/>
      <c r="M388" s="224"/>
      <c r="N388" s="225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0" t="s">
        <v>161</v>
      </c>
      <c r="AU388" s="20" t="s">
        <v>88</v>
      </c>
    </row>
    <row r="389" s="14" customFormat="1">
      <c r="A389" s="14"/>
      <c r="B389" s="236"/>
      <c r="C389" s="237"/>
      <c r="D389" s="221" t="s">
        <v>163</v>
      </c>
      <c r="E389" s="238" t="s">
        <v>32</v>
      </c>
      <c r="F389" s="239" t="s">
        <v>635</v>
      </c>
      <c r="G389" s="237"/>
      <c r="H389" s="240">
        <v>8.3300000000000001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163</v>
      </c>
      <c r="AU389" s="246" t="s">
        <v>88</v>
      </c>
      <c r="AV389" s="14" t="s">
        <v>88</v>
      </c>
      <c r="AW389" s="14" t="s">
        <v>39</v>
      </c>
      <c r="AX389" s="14" t="s">
        <v>78</v>
      </c>
      <c r="AY389" s="246" t="s">
        <v>153</v>
      </c>
    </row>
    <row r="390" s="14" customFormat="1">
      <c r="A390" s="14"/>
      <c r="B390" s="236"/>
      <c r="C390" s="237"/>
      <c r="D390" s="221" t="s">
        <v>163</v>
      </c>
      <c r="E390" s="238" t="s">
        <v>32</v>
      </c>
      <c r="F390" s="239" t="s">
        <v>636</v>
      </c>
      <c r="G390" s="237"/>
      <c r="H390" s="240">
        <v>29.155000000000001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163</v>
      </c>
      <c r="AU390" s="246" t="s">
        <v>88</v>
      </c>
      <c r="AV390" s="14" t="s">
        <v>88</v>
      </c>
      <c r="AW390" s="14" t="s">
        <v>39</v>
      </c>
      <c r="AX390" s="14" t="s">
        <v>86</v>
      </c>
      <c r="AY390" s="246" t="s">
        <v>153</v>
      </c>
    </row>
    <row r="391" s="2" customFormat="1" ht="16.5" customHeight="1">
      <c r="A391" s="42"/>
      <c r="B391" s="43"/>
      <c r="C391" s="208" t="s">
        <v>637</v>
      </c>
      <c r="D391" s="208" t="s">
        <v>155</v>
      </c>
      <c r="E391" s="209" t="s">
        <v>638</v>
      </c>
      <c r="F391" s="210" t="s">
        <v>639</v>
      </c>
      <c r="G391" s="211" t="s">
        <v>240</v>
      </c>
      <c r="H391" s="212">
        <v>23.132000000000001</v>
      </c>
      <c r="I391" s="213"/>
      <c r="J391" s="214">
        <f>ROUND(I391*H391,2)</f>
        <v>0</v>
      </c>
      <c r="K391" s="210" t="s">
        <v>32</v>
      </c>
      <c r="L391" s="48"/>
      <c r="M391" s="215" t="s">
        <v>32</v>
      </c>
      <c r="N391" s="216" t="s">
        <v>49</v>
      </c>
      <c r="O391" s="88"/>
      <c r="P391" s="217">
        <f>O391*H391</f>
        <v>0</v>
      </c>
      <c r="Q391" s="217">
        <v>0</v>
      </c>
      <c r="R391" s="217">
        <f>Q391*H391</f>
        <v>0</v>
      </c>
      <c r="S391" s="217">
        <v>0</v>
      </c>
      <c r="T391" s="218">
        <f>S391*H391</f>
        <v>0</v>
      </c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R391" s="219" t="s">
        <v>259</v>
      </c>
      <c r="AT391" s="219" t="s">
        <v>155</v>
      </c>
      <c r="AU391" s="219" t="s">
        <v>88</v>
      </c>
      <c r="AY391" s="20" t="s">
        <v>153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20" t="s">
        <v>86</v>
      </c>
      <c r="BK391" s="220">
        <f>ROUND(I391*H391,2)</f>
        <v>0</v>
      </c>
      <c r="BL391" s="20" t="s">
        <v>259</v>
      </c>
      <c r="BM391" s="219" t="s">
        <v>640</v>
      </c>
    </row>
    <row r="392" s="2" customFormat="1">
      <c r="A392" s="42"/>
      <c r="B392" s="43"/>
      <c r="C392" s="44"/>
      <c r="D392" s="221" t="s">
        <v>161</v>
      </c>
      <c r="E392" s="44"/>
      <c r="F392" s="222" t="s">
        <v>641</v>
      </c>
      <c r="G392" s="44"/>
      <c r="H392" s="44"/>
      <c r="I392" s="223"/>
      <c r="J392" s="44"/>
      <c r="K392" s="44"/>
      <c r="L392" s="48"/>
      <c r="M392" s="224"/>
      <c r="N392" s="225"/>
      <c r="O392" s="88"/>
      <c r="P392" s="88"/>
      <c r="Q392" s="88"/>
      <c r="R392" s="88"/>
      <c r="S392" s="88"/>
      <c r="T392" s="89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T392" s="20" t="s">
        <v>161</v>
      </c>
      <c r="AU392" s="20" t="s">
        <v>88</v>
      </c>
    </row>
    <row r="393" s="13" customFormat="1">
      <c r="A393" s="13"/>
      <c r="B393" s="226"/>
      <c r="C393" s="227"/>
      <c r="D393" s="221" t="s">
        <v>163</v>
      </c>
      <c r="E393" s="228" t="s">
        <v>32</v>
      </c>
      <c r="F393" s="229" t="s">
        <v>410</v>
      </c>
      <c r="G393" s="227"/>
      <c r="H393" s="228" t="s">
        <v>32</v>
      </c>
      <c r="I393" s="230"/>
      <c r="J393" s="227"/>
      <c r="K393" s="227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163</v>
      </c>
      <c r="AU393" s="235" t="s">
        <v>88</v>
      </c>
      <c r="AV393" s="13" t="s">
        <v>86</v>
      </c>
      <c r="AW393" s="13" t="s">
        <v>39</v>
      </c>
      <c r="AX393" s="13" t="s">
        <v>78</v>
      </c>
      <c r="AY393" s="235" t="s">
        <v>153</v>
      </c>
    </row>
    <row r="394" s="14" customFormat="1">
      <c r="A394" s="14"/>
      <c r="B394" s="236"/>
      <c r="C394" s="237"/>
      <c r="D394" s="221" t="s">
        <v>163</v>
      </c>
      <c r="E394" s="238" t="s">
        <v>32</v>
      </c>
      <c r="F394" s="239" t="s">
        <v>613</v>
      </c>
      <c r="G394" s="237"/>
      <c r="H394" s="240">
        <v>23.132000000000001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163</v>
      </c>
      <c r="AU394" s="246" t="s">
        <v>88</v>
      </c>
      <c r="AV394" s="14" t="s">
        <v>88</v>
      </c>
      <c r="AW394" s="14" t="s">
        <v>39</v>
      </c>
      <c r="AX394" s="14" t="s">
        <v>86</v>
      </c>
      <c r="AY394" s="246" t="s">
        <v>153</v>
      </c>
    </row>
    <row r="395" s="2" customFormat="1" ht="16.5" customHeight="1">
      <c r="A395" s="42"/>
      <c r="B395" s="43"/>
      <c r="C395" s="258" t="s">
        <v>642</v>
      </c>
      <c r="D395" s="258" t="s">
        <v>266</v>
      </c>
      <c r="E395" s="259" t="s">
        <v>643</v>
      </c>
      <c r="F395" s="260" t="s">
        <v>644</v>
      </c>
      <c r="G395" s="261" t="s">
        <v>240</v>
      </c>
      <c r="H395" s="262">
        <v>25.445</v>
      </c>
      <c r="I395" s="263"/>
      <c r="J395" s="264">
        <f>ROUND(I395*H395,2)</f>
        <v>0</v>
      </c>
      <c r="K395" s="260" t="s">
        <v>32</v>
      </c>
      <c r="L395" s="265"/>
      <c r="M395" s="266" t="s">
        <v>32</v>
      </c>
      <c r="N395" s="267" t="s">
        <v>49</v>
      </c>
      <c r="O395" s="88"/>
      <c r="P395" s="217">
        <f>O395*H395</f>
        <v>0</v>
      </c>
      <c r="Q395" s="217">
        <v>0.00050000000000000001</v>
      </c>
      <c r="R395" s="217">
        <f>Q395*H395</f>
        <v>0.012722500000000001</v>
      </c>
      <c r="S395" s="217">
        <v>0</v>
      </c>
      <c r="T395" s="218">
        <f>S395*H395</f>
        <v>0</v>
      </c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R395" s="219" t="s">
        <v>365</v>
      </c>
      <c r="AT395" s="219" t="s">
        <v>266</v>
      </c>
      <c r="AU395" s="219" t="s">
        <v>88</v>
      </c>
      <c r="AY395" s="20" t="s">
        <v>153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20" t="s">
        <v>86</v>
      </c>
      <c r="BK395" s="220">
        <f>ROUND(I395*H395,2)</f>
        <v>0</v>
      </c>
      <c r="BL395" s="20" t="s">
        <v>259</v>
      </c>
      <c r="BM395" s="219" t="s">
        <v>645</v>
      </c>
    </row>
    <row r="396" s="2" customFormat="1">
      <c r="A396" s="42"/>
      <c r="B396" s="43"/>
      <c r="C396" s="44"/>
      <c r="D396" s="221" t="s">
        <v>161</v>
      </c>
      <c r="E396" s="44"/>
      <c r="F396" s="222" t="s">
        <v>644</v>
      </c>
      <c r="G396" s="44"/>
      <c r="H396" s="44"/>
      <c r="I396" s="223"/>
      <c r="J396" s="44"/>
      <c r="K396" s="44"/>
      <c r="L396" s="48"/>
      <c r="M396" s="224"/>
      <c r="N396" s="225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161</v>
      </c>
      <c r="AU396" s="20" t="s">
        <v>88</v>
      </c>
    </row>
    <row r="397" s="14" customFormat="1">
      <c r="A397" s="14"/>
      <c r="B397" s="236"/>
      <c r="C397" s="237"/>
      <c r="D397" s="221" t="s">
        <v>163</v>
      </c>
      <c r="E397" s="238" t="s">
        <v>32</v>
      </c>
      <c r="F397" s="239" t="s">
        <v>646</v>
      </c>
      <c r="G397" s="237"/>
      <c r="H397" s="240">
        <v>25.445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163</v>
      </c>
      <c r="AU397" s="246" t="s">
        <v>88</v>
      </c>
      <c r="AV397" s="14" t="s">
        <v>88</v>
      </c>
      <c r="AW397" s="14" t="s">
        <v>39</v>
      </c>
      <c r="AX397" s="14" t="s">
        <v>86</v>
      </c>
      <c r="AY397" s="246" t="s">
        <v>153</v>
      </c>
    </row>
    <row r="398" s="2" customFormat="1" ht="16.5" customHeight="1">
      <c r="A398" s="42"/>
      <c r="B398" s="43"/>
      <c r="C398" s="208" t="s">
        <v>647</v>
      </c>
      <c r="D398" s="208" t="s">
        <v>155</v>
      </c>
      <c r="E398" s="209" t="s">
        <v>648</v>
      </c>
      <c r="F398" s="210" t="s">
        <v>649</v>
      </c>
      <c r="G398" s="211" t="s">
        <v>240</v>
      </c>
      <c r="H398" s="212">
        <v>23.132000000000001</v>
      </c>
      <c r="I398" s="213"/>
      <c r="J398" s="214">
        <f>ROUND(I398*H398,2)</f>
        <v>0</v>
      </c>
      <c r="K398" s="210" t="s">
        <v>32</v>
      </c>
      <c r="L398" s="48"/>
      <c r="M398" s="215" t="s">
        <v>32</v>
      </c>
      <c r="N398" s="216" t="s">
        <v>49</v>
      </c>
      <c r="O398" s="88"/>
      <c r="P398" s="217">
        <f>O398*H398</f>
        <v>0</v>
      </c>
      <c r="Q398" s="217">
        <v>0</v>
      </c>
      <c r="R398" s="217">
        <f>Q398*H398</f>
        <v>0</v>
      </c>
      <c r="S398" s="217">
        <v>0.0040000000000000001</v>
      </c>
      <c r="T398" s="218">
        <f>S398*H398</f>
        <v>0.092528000000000013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19" t="s">
        <v>259</v>
      </c>
      <c r="AT398" s="219" t="s">
        <v>155</v>
      </c>
      <c r="AU398" s="219" t="s">
        <v>88</v>
      </c>
      <c r="AY398" s="20" t="s">
        <v>153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86</v>
      </c>
      <c r="BK398" s="220">
        <f>ROUND(I398*H398,2)</f>
        <v>0</v>
      </c>
      <c r="BL398" s="20" t="s">
        <v>259</v>
      </c>
      <c r="BM398" s="219" t="s">
        <v>650</v>
      </c>
    </row>
    <row r="399" s="2" customFormat="1">
      <c r="A399" s="42"/>
      <c r="B399" s="43"/>
      <c r="C399" s="44"/>
      <c r="D399" s="221" t="s">
        <v>161</v>
      </c>
      <c r="E399" s="44"/>
      <c r="F399" s="222" t="s">
        <v>651</v>
      </c>
      <c r="G399" s="44"/>
      <c r="H399" s="44"/>
      <c r="I399" s="223"/>
      <c r="J399" s="44"/>
      <c r="K399" s="44"/>
      <c r="L399" s="48"/>
      <c r="M399" s="224"/>
      <c r="N399" s="225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161</v>
      </c>
      <c r="AU399" s="20" t="s">
        <v>88</v>
      </c>
    </row>
    <row r="400" s="13" customFormat="1">
      <c r="A400" s="13"/>
      <c r="B400" s="226"/>
      <c r="C400" s="227"/>
      <c r="D400" s="221" t="s">
        <v>163</v>
      </c>
      <c r="E400" s="228" t="s">
        <v>32</v>
      </c>
      <c r="F400" s="229" t="s">
        <v>498</v>
      </c>
      <c r="G400" s="227"/>
      <c r="H400" s="228" t="s">
        <v>32</v>
      </c>
      <c r="I400" s="230"/>
      <c r="J400" s="227"/>
      <c r="K400" s="227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163</v>
      </c>
      <c r="AU400" s="235" t="s">
        <v>88</v>
      </c>
      <c r="AV400" s="13" t="s">
        <v>86</v>
      </c>
      <c r="AW400" s="13" t="s">
        <v>39</v>
      </c>
      <c r="AX400" s="13" t="s">
        <v>78</v>
      </c>
      <c r="AY400" s="235" t="s">
        <v>153</v>
      </c>
    </row>
    <row r="401" s="14" customFormat="1">
      <c r="A401" s="14"/>
      <c r="B401" s="236"/>
      <c r="C401" s="237"/>
      <c r="D401" s="221" t="s">
        <v>163</v>
      </c>
      <c r="E401" s="238" t="s">
        <v>32</v>
      </c>
      <c r="F401" s="239" t="s">
        <v>613</v>
      </c>
      <c r="G401" s="237"/>
      <c r="H401" s="240">
        <v>23.132000000000001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163</v>
      </c>
      <c r="AU401" s="246" t="s">
        <v>88</v>
      </c>
      <c r="AV401" s="14" t="s">
        <v>88</v>
      </c>
      <c r="AW401" s="14" t="s">
        <v>39</v>
      </c>
      <c r="AX401" s="14" t="s">
        <v>86</v>
      </c>
      <c r="AY401" s="246" t="s">
        <v>153</v>
      </c>
    </row>
    <row r="402" s="2" customFormat="1" ht="16.5" customHeight="1">
      <c r="A402" s="42"/>
      <c r="B402" s="43"/>
      <c r="C402" s="208" t="s">
        <v>652</v>
      </c>
      <c r="D402" s="208" t="s">
        <v>155</v>
      </c>
      <c r="E402" s="209" t="s">
        <v>653</v>
      </c>
      <c r="F402" s="210" t="s">
        <v>654</v>
      </c>
      <c r="G402" s="211" t="s">
        <v>240</v>
      </c>
      <c r="H402" s="212">
        <v>46.264000000000003</v>
      </c>
      <c r="I402" s="213"/>
      <c r="J402" s="214">
        <f>ROUND(I402*H402,2)</f>
        <v>0</v>
      </c>
      <c r="K402" s="210" t="s">
        <v>32</v>
      </c>
      <c r="L402" s="48"/>
      <c r="M402" s="215" t="s">
        <v>32</v>
      </c>
      <c r="N402" s="216" t="s">
        <v>49</v>
      </c>
      <c r="O402" s="88"/>
      <c r="P402" s="217">
        <f>O402*H402</f>
        <v>0</v>
      </c>
      <c r="Q402" s="217">
        <v>0.00040000000000000002</v>
      </c>
      <c r="R402" s="217">
        <f>Q402*H402</f>
        <v>0.018505600000000001</v>
      </c>
      <c r="S402" s="217">
        <v>0</v>
      </c>
      <c r="T402" s="218">
        <f>S402*H402</f>
        <v>0</v>
      </c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R402" s="219" t="s">
        <v>259</v>
      </c>
      <c r="AT402" s="219" t="s">
        <v>155</v>
      </c>
      <c r="AU402" s="219" t="s">
        <v>88</v>
      </c>
      <c r="AY402" s="20" t="s">
        <v>153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20" t="s">
        <v>86</v>
      </c>
      <c r="BK402" s="220">
        <f>ROUND(I402*H402,2)</f>
        <v>0</v>
      </c>
      <c r="BL402" s="20" t="s">
        <v>259</v>
      </c>
      <c r="BM402" s="219" t="s">
        <v>655</v>
      </c>
    </row>
    <row r="403" s="2" customFormat="1">
      <c r="A403" s="42"/>
      <c r="B403" s="43"/>
      <c r="C403" s="44"/>
      <c r="D403" s="221" t="s">
        <v>161</v>
      </c>
      <c r="E403" s="44"/>
      <c r="F403" s="222" t="s">
        <v>656</v>
      </c>
      <c r="G403" s="44"/>
      <c r="H403" s="44"/>
      <c r="I403" s="223"/>
      <c r="J403" s="44"/>
      <c r="K403" s="44"/>
      <c r="L403" s="48"/>
      <c r="M403" s="224"/>
      <c r="N403" s="225"/>
      <c r="O403" s="88"/>
      <c r="P403" s="88"/>
      <c r="Q403" s="88"/>
      <c r="R403" s="88"/>
      <c r="S403" s="88"/>
      <c r="T403" s="89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T403" s="20" t="s">
        <v>161</v>
      </c>
      <c r="AU403" s="20" t="s">
        <v>88</v>
      </c>
    </row>
    <row r="404" s="13" customFormat="1">
      <c r="A404" s="13"/>
      <c r="B404" s="226"/>
      <c r="C404" s="227"/>
      <c r="D404" s="221" t="s">
        <v>163</v>
      </c>
      <c r="E404" s="228" t="s">
        <v>32</v>
      </c>
      <c r="F404" s="229" t="s">
        <v>657</v>
      </c>
      <c r="G404" s="227"/>
      <c r="H404" s="228" t="s">
        <v>32</v>
      </c>
      <c r="I404" s="230"/>
      <c r="J404" s="227"/>
      <c r="K404" s="227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163</v>
      </c>
      <c r="AU404" s="235" t="s">
        <v>88</v>
      </c>
      <c r="AV404" s="13" t="s">
        <v>86</v>
      </c>
      <c r="AW404" s="13" t="s">
        <v>39</v>
      </c>
      <c r="AX404" s="13" t="s">
        <v>78</v>
      </c>
      <c r="AY404" s="235" t="s">
        <v>153</v>
      </c>
    </row>
    <row r="405" s="14" customFormat="1">
      <c r="A405" s="14"/>
      <c r="B405" s="236"/>
      <c r="C405" s="237"/>
      <c r="D405" s="221" t="s">
        <v>163</v>
      </c>
      <c r="E405" s="238" t="s">
        <v>32</v>
      </c>
      <c r="F405" s="239" t="s">
        <v>658</v>
      </c>
      <c r="G405" s="237"/>
      <c r="H405" s="240">
        <v>46.264000000000003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163</v>
      </c>
      <c r="AU405" s="246" t="s">
        <v>88</v>
      </c>
      <c r="AV405" s="14" t="s">
        <v>88</v>
      </c>
      <c r="AW405" s="14" t="s">
        <v>39</v>
      </c>
      <c r="AX405" s="14" t="s">
        <v>86</v>
      </c>
      <c r="AY405" s="246" t="s">
        <v>153</v>
      </c>
    </row>
    <row r="406" s="2" customFormat="1" ht="24.15" customHeight="1">
      <c r="A406" s="42"/>
      <c r="B406" s="43"/>
      <c r="C406" s="258" t="s">
        <v>659</v>
      </c>
      <c r="D406" s="258" t="s">
        <v>266</v>
      </c>
      <c r="E406" s="259" t="s">
        <v>660</v>
      </c>
      <c r="F406" s="260" t="s">
        <v>661</v>
      </c>
      <c r="G406" s="261" t="s">
        <v>240</v>
      </c>
      <c r="H406" s="262">
        <v>53.920999999999999</v>
      </c>
      <c r="I406" s="263"/>
      <c r="J406" s="264">
        <f>ROUND(I406*H406,2)</f>
        <v>0</v>
      </c>
      <c r="K406" s="260" t="s">
        <v>32</v>
      </c>
      <c r="L406" s="265"/>
      <c r="M406" s="266" t="s">
        <v>32</v>
      </c>
      <c r="N406" s="267" t="s">
        <v>49</v>
      </c>
      <c r="O406" s="88"/>
      <c r="P406" s="217">
        <f>O406*H406</f>
        <v>0</v>
      </c>
      <c r="Q406" s="217">
        <v>0.0047999999999999996</v>
      </c>
      <c r="R406" s="217">
        <f>Q406*H406</f>
        <v>0.25882079999999996</v>
      </c>
      <c r="S406" s="217">
        <v>0</v>
      </c>
      <c r="T406" s="218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19" t="s">
        <v>365</v>
      </c>
      <c r="AT406" s="219" t="s">
        <v>266</v>
      </c>
      <c r="AU406" s="219" t="s">
        <v>88</v>
      </c>
      <c r="AY406" s="20" t="s">
        <v>153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86</v>
      </c>
      <c r="BK406" s="220">
        <f>ROUND(I406*H406,2)</f>
        <v>0</v>
      </c>
      <c r="BL406" s="20" t="s">
        <v>259</v>
      </c>
      <c r="BM406" s="219" t="s">
        <v>662</v>
      </c>
    </row>
    <row r="407" s="2" customFormat="1">
      <c r="A407" s="42"/>
      <c r="B407" s="43"/>
      <c r="C407" s="44"/>
      <c r="D407" s="221" t="s">
        <v>161</v>
      </c>
      <c r="E407" s="44"/>
      <c r="F407" s="222" t="s">
        <v>661</v>
      </c>
      <c r="G407" s="44"/>
      <c r="H407" s="44"/>
      <c r="I407" s="223"/>
      <c r="J407" s="44"/>
      <c r="K407" s="44"/>
      <c r="L407" s="48"/>
      <c r="M407" s="224"/>
      <c r="N407" s="225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161</v>
      </c>
      <c r="AU407" s="20" t="s">
        <v>88</v>
      </c>
    </row>
    <row r="408" s="14" customFormat="1">
      <c r="A408" s="14"/>
      <c r="B408" s="236"/>
      <c r="C408" s="237"/>
      <c r="D408" s="221" t="s">
        <v>163</v>
      </c>
      <c r="E408" s="238" t="s">
        <v>32</v>
      </c>
      <c r="F408" s="239" t="s">
        <v>663</v>
      </c>
      <c r="G408" s="237"/>
      <c r="H408" s="240">
        <v>53.920999999999999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163</v>
      </c>
      <c r="AU408" s="246" t="s">
        <v>88</v>
      </c>
      <c r="AV408" s="14" t="s">
        <v>88</v>
      </c>
      <c r="AW408" s="14" t="s">
        <v>39</v>
      </c>
      <c r="AX408" s="14" t="s">
        <v>86</v>
      </c>
      <c r="AY408" s="246" t="s">
        <v>153</v>
      </c>
    </row>
    <row r="409" s="2" customFormat="1" ht="16.5" customHeight="1">
      <c r="A409" s="42"/>
      <c r="B409" s="43"/>
      <c r="C409" s="208" t="s">
        <v>664</v>
      </c>
      <c r="D409" s="208" t="s">
        <v>155</v>
      </c>
      <c r="E409" s="209" t="s">
        <v>665</v>
      </c>
      <c r="F409" s="210" t="s">
        <v>666</v>
      </c>
      <c r="G409" s="211" t="s">
        <v>196</v>
      </c>
      <c r="H409" s="212">
        <v>0.32600000000000001</v>
      </c>
      <c r="I409" s="213"/>
      <c r="J409" s="214">
        <f>ROUND(I409*H409,2)</f>
        <v>0</v>
      </c>
      <c r="K409" s="210" t="s">
        <v>32</v>
      </c>
      <c r="L409" s="48"/>
      <c r="M409" s="215" t="s">
        <v>32</v>
      </c>
      <c r="N409" s="216" t="s">
        <v>49</v>
      </c>
      <c r="O409" s="88"/>
      <c r="P409" s="217">
        <f>O409*H409</f>
        <v>0</v>
      </c>
      <c r="Q409" s="217">
        <v>0</v>
      </c>
      <c r="R409" s="217">
        <f>Q409*H409</f>
        <v>0</v>
      </c>
      <c r="S409" s="217">
        <v>0</v>
      </c>
      <c r="T409" s="218">
        <f>S409*H409</f>
        <v>0</v>
      </c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R409" s="219" t="s">
        <v>259</v>
      </c>
      <c r="AT409" s="219" t="s">
        <v>155</v>
      </c>
      <c r="AU409" s="219" t="s">
        <v>88</v>
      </c>
      <c r="AY409" s="20" t="s">
        <v>153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20" t="s">
        <v>86</v>
      </c>
      <c r="BK409" s="220">
        <f>ROUND(I409*H409,2)</f>
        <v>0</v>
      </c>
      <c r="BL409" s="20" t="s">
        <v>259</v>
      </c>
      <c r="BM409" s="219" t="s">
        <v>667</v>
      </c>
    </row>
    <row r="410" s="2" customFormat="1">
      <c r="A410" s="42"/>
      <c r="B410" s="43"/>
      <c r="C410" s="44"/>
      <c r="D410" s="221" t="s">
        <v>161</v>
      </c>
      <c r="E410" s="44"/>
      <c r="F410" s="222" t="s">
        <v>668</v>
      </c>
      <c r="G410" s="44"/>
      <c r="H410" s="44"/>
      <c r="I410" s="223"/>
      <c r="J410" s="44"/>
      <c r="K410" s="44"/>
      <c r="L410" s="48"/>
      <c r="M410" s="224"/>
      <c r="N410" s="225"/>
      <c r="O410" s="88"/>
      <c r="P410" s="88"/>
      <c r="Q410" s="88"/>
      <c r="R410" s="88"/>
      <c r="S410" s="88"/>
      <c r="T410" s="89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T410" s="20" t="s">
        <v>161</v>
      </c>
      <c r="AU410" s="20" t="s">
        <v>88</v>
      </c>
    </row>
    <row r="411" s="2" customFormat="1" ht="16.5" customHeight="1">
      <c r="A411" s="42"/>
      <c r="B411" s="43"/>
      <c r="C411" s="208" t="s">
        <v>669</v>
      </c>
      <c r="D411" s="208" t="s">
        <v>155</v>
      </c>
      <c r="E411" s="209" t="s">
        <v>670</v>
      </c>
      <c r="F411" s="210" t="s">
        <v>671</v>
      </c>
      <c r="G411" s="211" t="s">
        <v>196</v>
      </c>
      <c r="H411" s="212">
        <v>0.32600000000000001</v>
      </c>
      <c r="I411" s="213"/>
      <c r="J411" s="214">
        <f>ROUND(I411*H411,2)</f>
        <v>0</v>
      </c>
      <c r="K411" s="210" t="s">
        <v>32</v>
      </c>
      <c r="L411" s="48"/>
      <c r="M411" s="215" t="s">
        <v>32</v>
      </c>
      <c r="N411" s="216" t="s">
        <v>49</v>
      </c>
      <c r="O411" s="88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R411" s="219" t="s">
        <v>259</v>
      </c>
      <c r="AT411" s="219" t="s">
        <v>155</v>
      </c>
      <c r="AU411" s="219" t="s">
        <v>88</v>
      </c>
      <c r="AY411" s="20" t="s">
        <v>153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0" t="s">
        <v>86</v>
      </c>
      <c r="BK411" s="220">
        <f>ROUND(I411*H411,2)</f>
        <v>0</v>
      </c>
      <c r="BL411" s="20" t="s">
        <v>259</v>
      </c>
      <c r="BM411" s="219" t="s">
        <v>672</v>
      </c>
    </row>
    <row r="412" s="2" customFormat="1">
      <c r="A412" s="42"/>
      <c r="B412" s="43"/>
      <c r="C412" s="44"/>
      <c r="D412" s="221" t="s">
        <v>161</v>
      </c>
      <c r="E412" s="44"/>
      <c r="F412" s="222" t="s">
        <v>673</v>
      </c>
      <c r="G412" s="44"/>
      <c r="H412" s="44"/>
      <c r="I412" s="223"/>
      <c r="J412" s="44"/>
      <c r="K412" s="44"/>
      <c r="L412" s="48"/>
      <c r="M412" s="224"/>
      <c r="N412" s="225"/>
      <c r="O412" s="88"/>
      <c r="P412" s="88"/>
      <c r="Q412" s="88"/>
      <c r="R412" s="88"/>
      <c r="S412" s="88"/>
      <c r="T412" s="89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T412" s="20" t="s">
        <v>161</v>
      </c>
      <c r="AU412" s="20" t="s">
        <v>88</v>
      </c>
    </row>
    <row r="413" s="12" customFormat="1" ht="22.8" customHeight="1">
      <c r="A413" s="12"/>
      <c r="B413" s="192"/>
      <c r="C413" s="193"/>
      <c r="D413" s="194" t="s">
        <v>77</v>
      </c>
      <c r="E413" s="206" t="s">
        <v>674</v>
      </c>
      <c r="F413" s="206" t="s">
        <v>675</v>
      </c>
      <c r="G413" s="193"/>
      <c r="H413" s="193"/>
      <c r="I413" s="196"/>
      <c r="J413" s="207">
        <f>BK413</f>
        <v>0</v>
      </c>
      <c r="K413" s="193"/>
      <c r="L413" s="198"/>
      <c r="M413" s="199"/>
      <c r="N413" s="200"/>
      <c r="O413" s="200"/>
      <c r="P413" s="201">
        <f>SUM(P414:P443)</f>
        <v>0</v>
      </c>
      <c r="Q413" s="200"/>
      <c r="R413" s="201">
        <f>SUM(R414:R443)</f>
        <v>0.11032234000000001</v>
      </c>
      <c r="S413" s="200"/>
      <c r="T413" s="202">
        <f>SUM(T414:T443)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3" t="s">
        <v>88</v>
      </c>
      <c r="AT413" s="204" t="s">
        <v>77</v>
      </c>
      <c r="AU413" s="204" t="s">
        <v>86</v>
      </c>
      <c r="AY413" s="203" t="s">
        <v>153</v>
      </c>
      <c r="BK413" s="205">
        <f>SUM(BK414:BK443)</f>
        <v>0</v>
      </c>
    </row>
    <row r="414" s="2" customFormat="1" ht="16.5" customHeight="1">
      <c r="A414" s="42"/>
      <c r="B414" s="43"/>
      <c r="C414" s="208" t="s">
        <v>676</v>
      </c>
      <c r="D414" s="208" t="s">
        <v>155</v>
      </c>
      <c r="E414" s="209" t="s">
        <v>677</v>
      </c>
      <c r="F414" s="210" t="s">
        <v>678</v>
      </c>
      <c r="G414" s="211" t="s">
        <v>240</v>
      </c>
      <c r="H414" s="212">
        <v>20.050000000000001</v>
      </c>
      <c r="I414" s="213"/>
      <c r="J414" s="214">
        <f>ROUND(I414*H414,2)</f>
        <v>0</v>
      </c>
      <c r="K414" s="210" t="s">
        <v>32</v>
      </c>
      <c r="L414" s="48"/>
      <c r="M414" s="215" t="s">
        <v>32</v>
      </c>
      <c r="N414" s="216" t="s">
        <v>49</v>
      </c>
      <c r="O414" s="88"/>
      <c r="P414" s="217">
        <f>O414*H414</f>
        <v>0</v>
      </c>
      <c r="Q414" s="217">
        <v>0</v>
      </c>
      <c r="R414" s="217">
        <f>Q414*H414</f>
        <v>0</v>
      </c>
      <c r="S414" s="217">
        <v>0</v>
      </c>
      <c r="T414" s="218">
        <f>S414*H414</f>
        <v>0</v>
      </c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R414" s="219" t="s">
        <v>259</v>
      </c>
      <c r="AT414" s="219" t="s">
        <v>155</v>
      </c>
      <c r="AU414" s="219" t="s">
        <v>88</v>
      </c>
      <c r="AY414" s="20" t="s">
        <v>153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20" t="s">
        <v>86</v>
      </c>
      <c r="BK414" s="220">
        <f>ROUND(I414*H414,2)</f>
        <v>0</v>
      </c>
      <c r="BL414" s="20" t="s">
        <v>259</v>
      </c>
      <c r="BM414" s="219" t="s">
        <v>679</v>
      </c>
    </row>
    <row r="415" s="2" customFormat="1">
      <c r="A415" s="42"/>
      <c r="B415" s="43"/>
      <c r="C415" s="44"/>
      <c r="D415" s="221" t="s">
        <v>161</v>
      </c>
      <c r="E415" s="44"/>
      <c r="F415" s="222" t="s">
        <v>680</v>
      </c>
      <c r="G415" s="44"/>
      <c r="H415" s="44"/>
      <c r="I415" s="223"/>
      <c r="J415" s="44"/>
      <c r="K415" s="44"/>
      <c r="L415" s="48"/>
      <c r="M415" s="224"/>
      <c r="N415" s="225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161</v>
      </c>
      <c r="AU415" s="20" t="s">
        <v>88</v>
      </c>
    </row>
    <row r="416" s="13" customFormat="1">
      <c r="A416" s="13"/>
      <c r="B416" s="226"/>
      <c r="C416" s="227"/>
      <c r="D416" s="221" t="s">
        <v>163</v>
      </c>
      <c r="E416" s="228" t="s">
        <v>32</v>
      </c>
      <c r="F416" s="229" t="s">
        <v>681</v>
      </c>
      <c r="G416" s="227"/>
      <c r="H416" s="228" t="s">
        <v>32</v>
      </c>
      <c r="I416" s="230"/>
      <c r="J416" s="227"/>
      <c r="K416" s="227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163</v>
      </c>
      <c r="AU416" s="235" t="s">
        <v>88</v>
      </c>
      <c r="AV416" s="13" t="s">
        <v>86</v>
      </c>
      <c r="AW416" s="13" t="s">
        <v>39</v>
      </c>
      <c r="AX416" s="13" t="s">
        <v>78</v>
      </c>
      <c r="AY416" s="235" t="s">
        <v>153</v>
      </c>
    </row>
    <row r="417" s="14" customFormat="1">
      <c r="A417" s="14"/>
      <c r="B417" s="236"/>
      <c r="C417" s="237"/>
      <c r="D417" s="221" t="s">
        <v>163</v>
      </c>
      <c r="E417" s="238" t="s">
        <v>32</v>
      </c>
      <c r="F417" s="239" t="s">
        <v>682</v>
      </c>
      <c r="G417" s="237"/>
      <c r="H417" s="240">
        <v>20.050000000000001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163</v>
      </c>
      <c r="AU417" s="246" t="s">
        <v>88</v>
      </c>
      <c r="AV417" s="14" t="s">
        <v>88</v>
      </c>
      <c r="AW417" s="14" t="s">
        <v>39</v>
      </c>
      <c r="AX417" s="14" t="s">
        <v>86</v>
      </c>
      <c r="AY417" s="246" t="s">
        <v>153</v>
      </c>
    </row>
    <row r="418" s="2" customFormat="1" ht="16.5" customHeight="1">
      <c r="A418" s="42"/>
      <c r="B418" s="43"/>
      <c r="C418" s="258" t="s">
        <v>683</v>
      </c>
      <c r="D418" s="258" t="s">
        <v>266</v>
      </c>
      <c r="E418" s="259" t="s">
        <v>684</v>
      </c>
      <c r="F418" s="260" t="s">
        <v>685</v>
      </c>
      <c r="G418" s="261" t="s">
        <v>240</v>
      </c>
      <c r="H418" s="262">
        <v>21.053000000000001</v>
      </c>
      <c r="I418" s="263"/>
      <c r="J418" s="264">
        <f>ROUND(I418*H418,2)</f>
        <v>0</v>
      </c>
      <c r="K418" s="260" t="s">
        <v>32</v>
      </c>
      <c r="L418" s="265"/>
      <c r="M418" s="266" t="s">
        <v>32</v>
      </c>
      <c r="N418" s="267" t="s">
        <v>49</v>
      </c>
      <c r="O418" s="88"/>
      <c r="P418" s="217">
        <f>O418*H418</f>
        <v>0</v>
      </c>
      <c r="Q418" s="217">
        <v>0.0016800000000000001</v>
      </c>
      <c r="R418" s="217">
        <f>Q418*H418</f>
        <v>0.035369040000000004</v>
      </c>
      <c r="S418" s="217">
        <v>0</v>
      </c>
      <c r="T418" s="218">
        <f>S418*H418</f>
        <v>0</v>
      </c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R418" s="219" t="s">
        <v>365</v>
      </c>
      <c r="AT418" s="219" t="s">
        <v>266</v>
      </c>
      <c r="AU418" s="219" t="s">
        <v>88</v>
      </c>
      <c r="AY418" s="20" t="s">
        <v>153</v>
      </c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20" t="s">
        <v>86</v>
      </c>
      <c r="BK418" s="220">
        <f>ROUND(I418*H418,2)</f>
        <v>0</v>
      </c>
      <c r="BL418" s="20" t="s">
        <v>259</v>
      </c>
      <c r="BM418" s="219" t="s">
        <v>686</v>
      </c>
    </row>
    <row r="419" s="2" customFormat="1">
      <c r="A419" s="42"/>
      <c r="B419" s="43"/>
      <c r="C419" s="44"/>
      <c r="D419" s="221" t="s">
        <v>161</v>
      </c>
      <c r="E419" s="44"/>
      <c r="F419" s="222" t="s">
        <v>685</v>
      </c>
      <c r="G419" s="44"/>
      <c r="H419" s="44"/>
      <c r="I419" s="223"/>
      <c r="J419" s="44"/>
      <c r="K419" s="44"/>
      <c r="L419" s="48"/>
      <c r="M419" s="224"/>
      <c r="N419" s="225"/>
      <c r="O419" s="88"/>
      <c r="P419" s="88"/>
      <c r="Q419" s="88"/>
      <c r="R419" s="88"/>
      <c r="S419" s="88"/>
      <c r="T419" s="89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T419" s="20" t="s">
        <v>161</v>
      </c>
      <c r="AU419" s="20" t="s">
        <v>88</v>
      </c>
    </row>
    <row r="420" s="14" customFormat="1">
      <c r="A420" s="14"/>
      <c r="B420" s="236"/>
      <c r="C420" s="237"/>
      <c r="D420" s="221" t="s">
        <v>163</v>
      </c>
      <c r="E420" s="238" t="s">
        <v>32</v>
      </c>
      <c r="F420" s="239" t="s">
        <v>687</v>
      </c>
      <c r="G420" s="237"/>
      <c r="H420" s="240">
        <v>21.053000000000001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163</v>
      </c>
      <c r="AU420" s="246" t="s">
        <v>88</v>
      </c>
      <c r="AV420" s="14" t="s">
        <v>88</v>
      </c>
      <c r="AW420" s="14" t="s">
        <v>39</v>
      </c>
      <c r="AX420" s="14" t="s">
        <v>86</v>
      </c>
      <c r="AY420" s="246" t="s">
        <v>153</v>
      </c>
    </row>
    <row r="421" s="2" customFormat="1" ht="16.5" customHeight="1">
      <c r="A421" s="42"/>
      <c r="B421" s="43"/>
      <c r="C421" s="208" t="s">
        <v>688</v>
      </c>
      <c r="D421" s="208" t="s">
        <v>155</v>
      </c>
      <c r="E421" s="209" t="s">
        <v>689</v>
      </c>
      <c r="F421" s="210" t="s">
        <v>690</v>
      </c>
      <c r="G421" s="211" t="s">
        <v>240</v>
      </c>
      <c r="H421" s="212">
        <v>20.050000000000001</v>
      </c>
      <c r="I421" s="213"/>
      <c r="J421" s="214">
        <f>ROUND(I421*H421,2)</f>
        <v>0</v>
      </c>
      <c r="K421" s="210" t="s">
        <v>32</v>
      </c>
      <c r="L421" s="48"/>
      <c r="M421" s="215" t="s">
        <v>32</v>
      </c>
      <c r="N421" s="216" t="s">
        <v>49</v>
      </c>
      <c r="O421" s="88"/>
      <c r="P421" s="217">
        <f>O421*H421</f>
        <v>0</v>
      </c>
      <c r="Q421" s="217">
        <v>0</v>
      </c>
      <c r="R421" s="217">
        <f>Q421*H421</f>
        <v>0</v>
      </c>
      <c r="S421" s="217">
        <v>0</v>
      </c>
      <c r="T421" s="218">
        <f>S421*H421</f>
        <v>0</v>
      </c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R421" s="219" t="s">
        <v>259</v>
      </c>
      <c r="AT421" s="219" t="s">
        <v>155</v>
      </c>
      <c r="AU421" s="219" t="s">
        <v>88</v>
      </c>
      <c r="AY421" s="20" t="s">
        <v>153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20" t="s">
        <v>86</v>
      </c>
      <c r="BK421" s="220">
        <f>ROUND(I421*H421,2)</f>
        <v>0</v>
      </c>
      <c r="BL421" s="20" t="s">
        <v>259</v>
      </c>
      <c r="BM421" s="219" t="s">
        <v>691</v>
      </c>
    </row>
    <row r="422" s="2" customFormat="1">
      <c r="A422" s="42"/>
      <c r="B422" s="43"/>
      <c r="C422" s="44"/>
      <c r="D422" s="221" t="s">
        <v>161</v>
      </c>
      <c r="E422" s="44"/>
      <c r="F422" s="222" t="s">
        <v>692</v>
      </c>
      <c r="G422" s="44"/>
      <c r="H422" s="44"/>
      <c r="I422" s="223"/>
      <c r="J422" s="44"/>
      <c r="K422" s="44"/>
      <c r="L422" s="48"/>
      <c r="M422" s="224"/>
      <c r="N422" s="225"/>
      <c r="O422" s="88"/>
      <c r="P422" s="88"/>
      <c r="Q422" s="88"/>
      <c r="R422" s="88"/>
      <c r="S422" s="88"/>
      <c r="T422" s="89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T422" s="20" t="s">
        <v>161</v>
      </c>
      <c r="AU422" s="20" t="s">
        <v>88</v>
      </c>
    </row>
    <row r="423" s="13" customFormat="1">
      <c r="A423" s="13"/>
      <c r="B423" s="226"/>
      <c r="C423" s="227"/>
      <c r="D423" s="221" t="s">
        <v>163</v>
      </c>
      <c r="E423" s="228" t="s">
        <v>32</v>
      </c>
      <c r="F423" s="229" t="s">
        <v>410</v>
      </c>
      <c r="G423" s="227"/>
      <c r="H423" s="228" t="s">
        <v>32</v>
      </c>
      <c r="I423" s="230"/>
      <c r="J423" s="227"/>
      <c r="K423" s="227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163</v>
      </c>
      <c r="AU423" s="235" t="s">
        <v>88</v>
      </c>
      <c r="AV423" s="13" t="s">
        <v>86</v>
      </c>
      <c r="AW423" s="13" t="s">
        <v>39</v>
      </c>
      <c r="AX423" s="13" t="s">
        <v>78</v>
      </c>
      <c r="AY423" s="235" t="s">
        <v>153</v>
      </c>
    </row>
    <row r="424" s="14" customFormat="1">
      <c r="A424" s="14"/>
      <c r="B424" s="236"/>
      <c r="C424" s="237"/>
      <c r="D424" s="221" t="s">
        <v>163</v>
      </c>
      <c r="E424" s="238" t="s">
        <v>32</v>
      </c>
      <c r="F424" s="239" t="s">
        <v>693</v>
      </c>
      <c r="G424" s="237"/>
      <c r="H424" s="240">
        <v>20.050000000000001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163</v>
      </c>
      <c r="AU424" s="246" t="s">
        <v>88</v>
      </c>
      <c r="AV424" s="14" t="s">
        <v>88</v>
      </c>
      <c r="AW424" s="14" t="s">
        <v>39</v>
      </c>
      <c r="AX424" s="14" t="s">
        <v>86</v>
      </c>
      <c r="AY424" s="246" t="s">
        <v>153</v>
      </c>
    </row>
    <row r="425" s="2" customFormat="1" ht="16.5" customHeight="1">
      <c r="A425" s="42"/>
      <c r="B425" s="43"/>
      <c r="C425" s="258" t="s">
        <v>694</v>
      </c>
      <c r="D425" s="258" t="s">
        <v>266</v>
      </c>
      <c r="E425" s="259" t="s">
        <v>695</v>
      </c>
      <c r="F425" s="260" t="s">
        <v>696</v>
      </c>
      <c r="G425" s="261" t="s">
        <v>240</v>
      </c>
      <c r="H425" s="262">
        <v>21.053000000000001</v>
      </c>
      <c r="I425" s="263"/>
      <c r="J425" s="264">
        <f>ROUND(I425*H425,2)</f>
        <v>0</v>
      </c>
      <c r="K425" s="260" t="s">
        <v>32</v>
      </c>
      <c r="L425" s="265"/>
      <c r="M425" s="266" t="s">
        <v>32</v>
      </c>
      <c r="N425" s="267" t="s">
        <v>49</v>
      </c>
      <c r="O425" s="88"/>
      <c r="P425" s="217">
        <f>O425*H425</f>
        <v>0</v>
      </c>
      <c r="Q425" s="217">
        <v>0.0035000000000000001</v>
      </c>
      <c r="R425" s="217">
        <f>Q425*H425</f>
        <v>0.073685500000000001</v>
      </c>
      <c r="S425" s="217">
        <v>0</v>
      </c>
      <c r="T425" s="218">
        <f>S425*H425</f>
        <v>0</v>
      </c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R425" s="219" t="s">
        <v>365</v>
      </c>
      <c r="AT425" s="219" t="s">
        <v>266</v>
      </c>
      <c r="AU425" s="219" t="s">
        <v>88</v>
      </c>
      <c r="AY425" s="20" t="s">
        <v>153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20" t="s">
        <v>86</v>
      </c>
      <c r="BK425" s="220">
        <f>ROUND(I425*H425,2)</f>
        <v>0</v>
      </c>
      <c r="BL425" s="20" t="s">
        <v>259</v>
      </c>
      <c r="BM425" s="219" t="s">
        <v>697</v>
      </c>
    </row>
    <row r="426" s="2" customFormat="1">
      <c r="A426" s="42"/>
      <c r="B426" s="43"/>
      <c r="C426" s="44"/>
      <c r="D426" s="221" t="s">
        <v>161</v>
      </c>
      <c r="E426" s="44"/>
      <c r="F426" s="222" t="s">
        <v>696</v>
      </c>
      <c r="G426" s="44"/>
      <c r="H426" s="44"/>
      <c r="I426" s="223"/>
      <c r="J426" s="44"/>
      <c r="K426" s="44"/>
      <c r="L426" s="48"/>
      <c r="M426" s="224"/>
      <c r="N426" s="225"/>
      <c r="O426" s="88"/>
      <c r="P426" s="88"/>
      <c r="Q426" s="88"/>
      <c r="R426" s="88"/>
      <c r="S426" s="88"/>
      <c r="T426" s="89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T426" s="20" t="s">
        <v>161</v>
      </c>
      <c r="AU426" s="20" t="s">
        <v>88</v>
      </c>
    </row>
    <row r="427" s="14" customFormat="1">
      <c r="A427" s="14"/>
      <c r="B427" s="236"/>
      <c r="C427" s="237"/>
      <c r="D427" s="221" t="s">
        <v>163</v>
      </c>
      <c r="E427" s="238" t="s">
        <v>32</v>
      </c>
      <c r="F427" s="239" t="s">
        <v>687</v>
      </c>
      <c r="G427" s="237"/>
      <c r="H427" s="240">
        <v>21.053000000000001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163</v>
      </c>
      <c r="AU427" s="246" t="s">
        <v>88</v>
      </c>
      <c r="AV427" s="14" t="s">
        <v>88</v>
      </c>
      <c r="AW427" s="14" t="s">
        <v>39</v>
      </c>
      <c r="AX427" s="14" t="s">
        <v>86</v>
      </c>
      <c r="AY427" s="246" t="s">
        <v>153</v>
      </c>
    </row>
    <row r="428" s="2" customFormat="1" ht="16.5" customHeight="1">
      <c r="A428" s="42"/>
      <c r="B428" s="43"/>
      <c r="C428" s="208" t="s">
        <v>698</v>
      </c>
      <c r="D428" s="208" t="s">
        <v>155</v>
      </c>
      <c r="E428" s="209" t="s">
        <v>699</v>
      </c>
      <c r="F428" s="210" t="s">
        <v>700</v>
      </c>
      <c r="G428" s="211" t="s">
        <v>291</v>
      </c>
      <c r="H428" s="212">
        <v>40.240000000000002</v>
      </c>
      <c r="I428" s="213"/>
      <c r="J428" s="214">
        <f>ROUND(I428*H428,2)</f>
        <v>0</v>
      </c>
      <c r="K428" s="210" t="s">
        <v>32</v>
      </c>
      <c r="L428" s="48"/>
      <c r="M428" s="215" t="s">
        <v>32</v>
      </c>
      <c r="N428" s="216" t="s">
        <v>49</v>
      </c>
      <c r="O428" s="88"/>
      <c r="P428" s="217">
        <f>O428*H428</f>
        <v>0</v>
      </c>
      <c r="Q428" s="217">
        <v>0</v>
      </c>
      <c r="R428" s="217">
        <f>Q428*H428</f>
        <v>0</v>
      </c>
      <c r="S428" s="217">
        <v>0</v>
      </c>
      <c r="T428" s="218">
        <f>S428*H428</f>
        <v>0</v>
      </c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R428" s="219" t="s">
        <v>259</v>
      </c>
      <c r="AT428" s="219" t="s">
        <v>155</v>
      </c>
      <c r="AU428" s="219" t="s">
        <v>88</v>
      </c>
      <c r="AY428" s="20" t="s">
        <v>153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20" t="s">
        <v>86</v>
      </c>
      <c r="BK428" s="220">
        <f>ROUND(I428*H428,2)</f>
        <v>0</v>
      </c>
      <c r="BL428" s="20" t="s">
        <v>259</v>
      </c>
      <c r="BM428" s="219" t="s">
        <v>701</v>
      </c>
    </row>
    <row r="429" s="2" customFormat="1">
      <c r="A429" s="42"/>
      <c r="B429" s="43"/>
      <c r="C429" s="44"/>
      <c r="D429" s="221" t="s">
        <v>161</v>
      </c>
      <c r="E429" s="44"/>
      <c r="F429" s="222" t="s">
        <v>702</v>
      </c>
      <c r="G429" s="44"/>
      <c r="H429" s="44"/>
      <c r="I429" s="223"/>
      <c r="J429" s="44"/>
      <c r="K429" s="44"/>
      <c r="L429" s="48"/>
      <c r="M429" s="224"/>
      <c r="N429" s="225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0" t="s">
        <v>161</v>
      </c>
      <c r="AU429" s="20" t="s">
        <v>88</v>
      </c>
    </row>
    <row r="430" s="14" customFormat="1">
      <c r="A430" s="14"/>
      <c r="B430" s="236"/>
      <c r="C430" s="237"/>
      <c r="D430" s="221" t="s">
        <v>163</v>
      </c>
      <c r="E430" s="238" t="s">
        <v>32</v>
      </c>
      <c r="F430" s="239" t="s">
        <v>703</v>
      </c>
      <c r="G430" s="237"/>
      <c r="H430" s="240">
        <v>4.79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163</v>
      </c>
      <c r="AU430" s="246" t="s">
        <v>88</v>
      </c>
      <c r="AV430" s="14" t="s">
        <v>88</v>
      </c>
      <c r="AW430" s="14" t="s">
        <v>39</v>
      </c>
      <c r="AX430" s="14" t="s">
        <v>78</v>
      </c>
      <c r="AY430" s="246" t="s">
        <v>153</v>
      </c>
    </row>
    <row r="431" s="14" customFormat="1">
      <c r="A431" s="14"/>
      <c r="B431" s="236"/>
      <c r="C431" s="237"/>
      <c r="D431" s="221" t="s">
        <v>163</v>
      </c>
      <c r="E431" s="238" t="s">
        <v>32</v>
      </c>
      <c r="F431" s="239" t="s">
        <v>704</v>
      </c>
      <c r="G431" s="237"/>
      <c r="H431" s="240">
        <v>3.8500000000000001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163</v>
      </c>
      <c r="AU431" s="246" t="s">
        <v>88</v>
      </c>
      <c r="AV431" s="14" t="s">
        <v>88</v>
      </c>
      <c r="AW431" s="14" t="s">
        <v>39</v>
      </c>
      <c r="AX431" s="14" t="s">
        <v>78</v>
      </c>
      <c r="AY431" s="246" t="s">
        <v>153</v>
      </c>
    </row>
    <row r="432" s="14" customFormat="1">
      <c r="A432" s="14"/>
      <c r="B432" s="236"/>
      <c r="C432" s="237"/>
      <c r="D432" s="221" t="s">
        <v>163</v>
      </c>
      <c r="E432" s="238" t="s">
        <v>32</v>
      </c>
      <c r="F432" s="239" t="s">
        <v>705</v>
      </c>
      <c r="G432" s="237"/>
      <c r="H432" s="240">
        <v>4.9000000000000004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163</v>
      </c>
      <c r="AU432" s="246" t="s">
        <v>88</v>
      </c>
      <c r="AV432" s="14" t="s">
        <v>88</v>
      </c>
      <c r="AW432" s="14" t="s">
        <v>39</v>
      </c>
      <c r="AX432" s="14" t="s">
        <v>78</v>
      </c>
      <c r="AY432" s="246" t="s">
        <v>153</v>
      </c>
    </row>
    <row r="433" s="14" customFormat="1">
      <c r="A433" s="14"/>
      <c r="B433" s="236"/>
      <c r="C433" s="237"/>
      <c r="D433" s="221" t="s">
        <v>163</v>
      </c>
      <c r="E433" s="238" t="s">
        <v>32</v>
      </c>
      <c r="F433" s="239" t="s">
        <v>706</v>
      </c>
      <c r="G433" s="237"/>
      <c r="H433" s="240">
        <v>7.0499999999999998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163</v>
      </c>
      <c r="AU433" s="246" t="s">
        <v>88</v>
      </c>
      <c r="AV433" s="14" t="s">
        <v>88</v>
      </c>
      <c r="AW433" s="14" t="s">
        <v>39</v>
      </c>
      <c r="AX433" s="14" t="s">
        <v>78</v>
      </c>
      <c r="AY433" s="246" t="s">
        <v>153</v>
      </c>
    </row>
    <row r="434" s="14" customFormat="1">
      <c r="A434" s="14"/>
      <c r="B434" s="236"/>
      <c r="C434" s="237"/>
      <c r="D434" s="221" t="s">
        <v>163</v>
      </c>
      <c r="E434" s="238" t="s">
        <v>32</v>
      </c>
      <c r="F434" s="239" t="s">
        <v>707</v>
      </c>
      <c r="G434" s="237"/>
      <c r="H434" s="240">
        <v>6.9500000000000002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163</v>
      </c>
      <c r="AU434" s="246" t="s">
        <v>88</v>
      </c>
      <c r="AV434" s="14" t="s">
        <v>88</v>
      </c>
      <c r="AW434" s="14" t="s">
        <v>39</v>
      </c>
      <c r="AX434" s="14" t="s">
        <v>78</v>
      </c>
      <c r="AY434" s="246" t="s">
        <v>153</v>
      </c>
    </row>
    <row r="435" s="14" customFormat="1">
      <c r="A435" s="14"/>
      <c r="B435" s="236"/>
      <c r="C435" s="237"/>
      <c r="D435" s="221" t="s">
        <v>163</v>
      </c>
      <c r="E435" s="238" t="s">
        <v>32</v>
      </c>
      <c r="F435" s="239" t="s">
        <v>708</v>
      </c>
      <c r="G435" s="237"/>
      <c r="H435" s="240">
        <v>12.699999999999999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163</v>
      </c>
      <c r="AU435" s="246" t="s">
        <v>88</v>
      </c>
      <c r="AV435" s="14" t="s">
        <v>88</v>
      </c>
      <c r="AW435" s="14" t="s">
        <v>39</v>
      </c>
      <c r="AX435" s="14" t="s">
        <v>78</v>
      </c>
      <c r="AY435" s="246" t="s">
        <v>153</v>
      </c>
    </row>
    <row r="436" s="15" customFormat="1">
      <c r="A436" s="15"/>
      <c r="B436" s="247"/>
      <c r="C436" s="248"/>
      <c r="D436" s="221" t="s">
        <v>163</v>
      </c>
      <c r="E436" s="249" t="s">
        <v>32</v>
      </c>
      <c r="F436" s="250" t="s">
        <v>167</v>
      </c>
      <c r="G436" s="248"/>
      <c r="H436" s="251">
        <v>40.239999999999995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7" t="s">
        <v>163</v>
      </c>
      <c r="AU436" s="257" t="s">
        <v>88</v>
      </c>
      <c r="AV436" s="15" t="s">
        <v>159</v>
      </c>
      <c r="AW436" s="15" t="s">
        <v>39</v>
      </c>
      <c r="AX436" s="15" t="s">
        <v>86</v>
      </c>
      <c r="AY436" s="257" t="s">
        <v>153</v>
      </c>
    </row>
    <row r="437" s="2" customFormat="1" ht="16.5" customHeight="1">
      <c r="A437" s="42"/>
      <c r="B437" s="43"/>
      <c r="C437" s="258" t="s">
        <v>709</v>
      </c>
      <c r="D437" s="258" t="s">
        <v>266</v>
      </c>
      <c r="E437" s="259" t="s">
        <v>710</v>
      </c>
      <c r="F437" s="260" t="s">
        <v>711</v>
      </c>
      <c r="G437" s="261" t="s">
        <v>240</v>
      </c>
      <c r="H437" s="262">
        <v>2.113</v>
      </c>
      <c r="I437" s="263"/>
      <c r="J437" s="264">
        <f>ROUND(I437*H437,2)</f>
        <v>0</v>
      </c>
      <c r="K437" s="260" t="s">
        <v>32</v>
      </c>
      <c r="L437" s="265"/>
      <c r="M437" s="266" t="s">
        <v>32</v>
      </c>
      <c r="N437" s="267" t="s">
        <v>49</v>
      </c>
      <c r="O437" s="88"/>
      <c r="P437" s="217">
        <f>O437*H437</f>
        <v>0</v>
      </c>
      <c r="Q437" s="217">
        <v>0.00059999999999999995</v>
      </c>
      <c r="R437" s="217">
        <f>Q437*H437</f>
        <v>0.0012677999999999999</v>
      </c>
      <c r="S437" s="217">
        <v>0</v>
      </c>
      <c r="T437" s="218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19" t="s">
        <v>365</v>
      </c>
      <c r="AT437" s="219" t="s">
        <v>266</v>
      </c>
      <c r="AU437" s="219" t="s">
        <v>88</v>
      </c>
      <c r="AY437" s="20" t="s">
        <v>153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20" t="s">
        <v>86</v>
      </c>
      <c r="BK437" s="220">
        <f>ROUND(I437*H437,2)</f>
        <v>0</v>
      </c>
      <c r="BL437" s="20" t="s">
        <v>259</v>
      </c>
      <c r="BM437" s="219" t="s">
        <v>712</v>
      </c>
    </row>
    <row r="438" s="2" customFormat="1">
      <c r="A438" s="42"/>
      <c r="B438" s="43"/>
      <c r="C438" s="44"/>
      <c r="D438" s="221" t="s">
        <v>161</v>
      </c>
      <c r="E438" s="44"/>
      <c r="F438" s="222" t="s">
        <v>711</v>
      </c>
      <c r="G438" s="44"/>
      <c r="H438" s="44"/>
      <c r="I438" s="223"/>
      <c r="J438" s="44"/>
      <c r="K438" s="44"/>
      <c r="L438" s="48"/>
      <c r="M438" s="224"/>
      <c r="N438" s="225"/>
      <c r="O438" s="88"/>
      <c r="P438" s="88"/>
      <c r="Q438" s="88"/>
      <c r="R438" s="88"/>
      <c r="S438" s="88"/>
      <c r="T438" s="89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T438" s="20" t="s">
        <v>161</v>
      </c>
      <c r="AU438" s="20" t="s">
        <v>88</v>
      </c>
    </row>
    <row r="439" s="13" customFormat="1">
      <c r="A439" s="13"/>
      <c r="B439" s="226"/>
      <c r="C439" s="227"/>
      <c r="D439" s="221" t="s">
        <v>163</v>
      </c>
      <c r="E439" s="228" t="s">
        <v>32</v>
      </c>
      <c r="F439" s="229" t="s">
        <v>713</v>
      </c>
      <c r="G439" s="227"/>
      <c r="H439" s="228" t="s">
        <v>32</v>
      </c>
      <c r="I439" s="230"/>
      <c r="J439" s="227"/>
      <c r="K439" s="227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163</v>
      </c>
      <c r="AU439" s="235" t="s">
        <v>88</v>
      </c>
      <c r="AV439" s="13" t="s">
        <v>86</v>
      </c>
      <c r="AW439" s="13" t="s">
        <v>39</v>
      </c>
      <c r="AX439" s="13" t="s">
        <v>78</v>
      </c>
      <c r="AY439" s="235" t="s">
        <v>153</v>
      </c>
    </row>
    <row r="440" s="14" customFormat="1">
      <c r="A440" s="14"/>
      <c r="B440" s="236"/>
      <c r="C440" s="237"/>
      <c r="D440" s="221" t="s">
        <v>163</v>
      </c>
      <c r="E440" s="238" t="s">
        <v>32</v>
      </c>
      <c r="F440" s="239" t="s">
        <v>714</v>
      </c>
      <c r="G440" s="237"/>
      <c r="H440" s="240">
        <v>2.012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163</v>
      </c>
      <c r="AU440" s="246" t="s">
        <v>88</v>
      </c>
      <c r="AV440" s="14" t="s">
        <v>88</v>
      </c>
      <c r="AW440" s="14" t="s">
        <v>39</v>
      </c>
      <c r="AX440" s="14" t="s">
        <v>78</v>
      </c>
      <c r="AY440" s="246" t="s">
        <v>153</v>
      </c>
    </row>
    <row r="441" s="14" customFormat="1">
      <c r="A441" s="14"/>
      <c r="B441" s="236"/>
      <c r="C441" s="237"/>
      <c r="D441" s="221" t="s">
        <v>163</v>
      </c>
      <c r="E441" s="238" t="s">
        <v>32</v>
      </c>
      <c r="F441" s="239" t="s">
        <v>715</v>
      </c>
      <c r="G441" s="237"/>
      <c r="H441" s="240">
        <v>2.113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163</v>
      </c>
      <c r="AU441" s="246" t="s">
        <v>88</v>
      </c>
      <c r="AV441" s="14" t="s">
        <v>88</v>
      </c>
      <c r="AW441" s="14" t="s">
        <v>39</v>
      </c>
      <c r="AX441" s="14" t="s">
        <v>86</v>
      </c>
      <c r="AY441" s="246" t="s">
        <v>153</v>
      </c>
    </row>
    <row r="442" s="2" customFormat="1" ht="16.5" customHeight="1">
      <c r="A442" s="42"/>
      <c r="B442" s="43"/>
      <c r="C442" s="208" t="s">
        <v>716</v>
      </c>
      <c r="D442" s="208" t="s">
        <v>155</v>
      </c>
      <c r="E442" s="209" t="s">
        <v>717</v>
      </c>
      <c r="F442" s="210" t="s">
        <v>718</v>
      </c>
      <c r="G442" s="211" t="s">
        <v>719</v>
      </c>
      <c r="H442" s="279"/>
      <c r="I442" s="213"/>
      <c r="J442" s="214">
        <f>ROUND(I442*H442,2)</f>
        <v>0</v>
      </c>
      <c r="K442" s="210" t="s">
        <v>32</v>
      </c>
      <c r="L442" s="48"/>
      <c r="M442" s="215" t="s">
        <v>32</v>
      </c>
      <c r="N442" s="216" t="s">
        <v>49</v>
      </c>
      <c r="O442" s="88"/>
      <c r="P442" s="217">
        <f>O442*H442</f>
        <v>0</v>
      </c>
      <c r="Q442" s="217">
        <v>0</v>
      </c>
      <c r="R442" s="217">
        <f>Q442*H442</f>
        <v>0</v>
      </c>
      <c r="S442" s="217">
        <v>0</v>
      </c>
      <c r="T442" s="218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19" t="s">
        <v>259</v>
      </c>
      <c r="AT442" s="219" t="s">
        <v>155</v>
      </c>
      <c r="AU442" s="219" t="s">
        <v>88</v>
      </c>
      <c r="AY442" s="20" t="s">
        <v>153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20" t="s">
        <v>86</v>
      </c>
      <c r="BK442" s="220">
        <f>ROUND(I442*H442,2)</f>
        <v>0</v>
      </c>
      <c r="BL442" s="20" t="s">
        <v>259</v>
      </c>
      <c r="BM442" s="219" t="s">
        <v>720</v>
      </c>
    </row>
    <row r="443" s="2" customFormat="1">
      <c r="A443" s="42"/>
      <c r="B443" s="43"/>
      <c r="C443" s="44"/>
      <c r="D443" s="221" t="s">
        <v>161</v>
      </c>
      <c r="E443" s="44"/>
      <c r="F443" s="222" t="s">
        <v>721</v>
      </c>
      <c r="G443" s="44"/>
      <c r="H443" s="44"/>
      <c r="I443" s="223"/>
      <c r="J443" s="44"/>
      <c r="K443" s="44"/>
      <c r="L443" s="48"/>
      <c r="M443" s="224"/>
      <c r="N443" s="225"/>
      <c r="O443" s="88"/>
      <c r="P443" s="88"/>
      <c r="Q443" s="88"/>
      <c r="R443" s="88"/>
      <c r="S443" s="88"/>
      <c r="T443" s="89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T443" s="20" t="s">
        <v>161</v>
      </c>
      <c r="AU443" s="20" t="s">
        <v>88</v>
      </c>
    </row>
    <row r="444" s="12" customFormat="1" ht="22.8" customHeight="1">
      <c r="A444" s="12"/>
      <c r="B444" s="192"/>
      <c r="C444" s="193"/>
      <c r="D444" s="194" t="s">
        <v>77</v>
      </c>
      <c r="E444" s="206" t="s">
        <v>722</v>
      </c>
      <c r="F444" s="206" t="s">
        <v>723</v>
      </c>
      <c r="G444" s="193"/>
      <c r="H444" s="193"/>
      <c r="I444" s="196"/>
      <c r="J444" s="207">
        <f>BK444</f>
        <v>0</v>
      </c>
      <c r="K444" s="193"/>
      <c r="L444" s="198"/>
      <c r="M444" s="199"/>
      <c r="N444" s="200"/>
      <c r="O444" s="200"/>
      <c r="P444" s="201">
        <f>SUM(P445:P467)</f>
        <v>0</v>
      </c>
      <c r="Q444" s="200"/>
      <c r="R444" s="201">
        <f>SUM(R445:R467)</f>
        <v>0.60992920000000006</v>
      </c>
      <c r="S444" s="200"/>
      <c r="T444" s="202">
        <f>SUM(T445:T467)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3" t="s">
        <v>88</v>
      </c>
      <c r="AT444" s="204" t="s">
        <v>77</v>
      </c>
      <c r="AU444" s="204" t="s">
        <v>86</v>
      </c>
      <c r="AY444" s="203" t="s">
        <v>153</v>
      </c>
      <c r="BK444" s="205">
        <f>SUM(BK445:BK467)</f>
        <v>0</v>
      </c>
    </row>
    <row r="445" s="2" customFormat="1" ht="21.75" customHeight="1">
      <c r="A445" s="42"/>
      <c r="B445" s="43"/>
      <c r="C445" s="208" t="s">
        <v>724</v>
      </c>
      <c r="D445" s="208" t="s">
        <v>155</v>
      </c>
      <c r="E445" s="209" t="s">
        <v>725</v>
      </c>
      <c r="F445" s="210" t="s">
        <v>726</v>
      </c>
      <c r="G445" s="211" t="s">
        <v>240</v>
      </c>
      <c r="H445" s="212">
        <v>7.5599999999999996</v>
      </c>
      <c r="I445" s="213"/>
      <c r="J445" s="214">
        <f>ROUND(I445*H445,2)</f>
        <v>0</v>
      </c>
      <c r="K445" s="210" t="s">
        <v>32</v>
      </c>
      <c r="L445" s="48"/>
      <c r="M445" s="215" t="s">
        <v>32</v>
      </c>
      <c r="N445" s="216" t="s">
        <v>49</v>
      </c>
      <c r="O445" s="88"/>
      <c r="P445" s="217">
        <f>O445*H445</f>
        <v>0</v>
      </c>
      <c r="Q445" s="217">
        <v>0.048320000000000002</v>
      </c>
      <c r="R445" s="217">
        <f>Q445*H445</f>
        <v>0.36529919999999999</v>
      </c>
      <c r="S445" s="217">
        <v>0</v>
      </c>
      <c r="T445" s="218">
        <f>S445*H445</f>
        <v>0</v>
      </c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R445" s="219" t="s">
        <v>259</v>
      </c>
      <c r="AT445" s="219" t="s">
        <v>155</v>
      </c>
      <c r="AU445" s="219" t="s">
        <v>88</v>
      </c>
      <c r="AY445" s="20" t="s">
        <v>153</v>
      </c>
      <c r="BE445" s="220">
        <f>IF(N445="základní",J445,0)</f>
        <v>0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20" t="s">
        <v>86</v>
      </c>
      <c r="BK445" s="220">
        <f>ROUND(I445*H445,2)</f>
        <v>0</v>
      </c>
      <c r="BL445" s="20" t="s">
        <v>259</v>
      </c>
      <c r="BM445" s="219" t="s">
        <v>727</v>
      </c>
    </row>
    <row r="446" s="2" customFormat="1">
      <c r="A446" s="42"/>
      <c r="B446" s="43"/>
      <c r="C446" s="44"/>
      <c r="D446" s="221" t="s">
        <v>161</v>
      </c>
      <c r="E446" s="44"/>
      <c r="F446" s="222" t="s">
        <v>728</v>
      </c>
      <c r="G446" s="44"/>
      <c r="H446" s="44"/>
      <c r="I446" s="223"/>
      <c r="J446" s="44"/>
      <c r="K446" s="44"/>
      <c r="L446" s="48"/>
      <c r="M446" s="224"/>
      <c r="N446" s="225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161</v>
      </c>
      <c r="AU446" s="20" t="s">
        <v>88</v>
      </c>
    </row>
    <row r="447" s="13" customFormat="1">
      <c r="A447" s="13"/>
      <c r="B447" s="226"/>
      <c r="C447" s="227"/>
      <c r="D447" s="221" t="s">
        <v>163</v>
      </c>
      <c r="E447" s="228" t="s">
        <v>32</v>
      </c>
      <c r="F447" s="229" t="s">
        <v>729</v>
      </c>
      <c r="G447" s="227"/>
      <c r="H447" s="228" t="s">
        <v>32</v>
      </c>
      <c r="I447" s="230"/>
      <c r="J447" s="227"/>
      <c r="K447" s="227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163</v>
      </c>
      <c r="AU447" s="235" t="s">
        <v>88</v>
      </c>
      <c r="AV447" s="13" t="s">
        <v>86</v>
      </c>
      <c r="AW447" s="13" t="s">
        <v>39</v>
      </c>
      <c r="AX447" s="13" t="s">
        <v>78</v>
      </c>
      <c r="AY447" s="235" t="s">
        <v>153</v>
      </c>
    </row>
    <row r="448" s="14" customFormat="1">
      <c r="A448" s="14"/>
      <c r="B448" s="236"/>
      <c r="C448" s="237"/>
      <c r="D448" s="221" t="s">
        <v>163</v>
      </c>
      <c r="E448" s="238" t="s">
        <v>32</v>
      </c>
      <c r="F448" s="239" t="s">
        <v>730</v>
      </c>
      <c r="G448" s="237"/>
      <c r="H448" s="240">
        <v>4.9000000000000004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163</v>
      </c>
      <c r="AU448" s="246" t="s">
        <v>88</v>
      </c>
      <c r="AV448" s="14" t="s">
        <v>88</v>
      </c>
      <c r="AW448" s="14" t="s">
        <v>39</v>
      </c>
      <c r="AX448" s="14" t="s">
        <v>78</v>
      </c>
      <c r="AY448" s="246" t="s">
        <v>153</v>
      </c>
    </row>
    <row r="449" s="13" customFormat="1">
      <c r="A449" s="13"/>
      <c r="B449" s="226"/>
      <c r="C449" s="227"/>
      <c r="D449" s="221" t="s">
        <v>163</v>
      </c>
      <c r="E449" s="228" t="s">
        <v>32</v>
      </c>
      <c r="F449" s="229" t="s">
        <v>731</v>
      </c>
      <c r="G449" s="227"/>
      <c r="H449" s="228" t="s">
        <v>32</v>
      </c>
      <c r="I449" s="230"/>
      <c r="J449" s="227"/>
      <c r="K449" s="227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163</v>
      </c>
      <c r="AU449" s="235" t="s">
        <v>88</v>
      </c>
      <c r="AV449" s="13" t="s">
        <v>86</v>
      </c>
      <c r="AW449" s="13" t="s">
        <v>39</v>
      </c>
      <c r="AX449" s="13" t="s">
        <v>78</v>
      </c>
      <c r="AY449" s="235" t="s">
        <v>153</v>
      </c>
    </row>
    <row r="450" s="14" customFormat="1">
      <c r="A450" s="14"/>
      <c r="B450" s="236"/>
      <c r="C450" s="237"/>
      <c r="D450" s="221" t="s">
        <v>163</v>
      </c>
      <c r="E450" s="238" t="s">
        <v>32</v>
      </c>
      <c r="F450" s="239" t="s">
        <v>732</v>
      </c>
      <c r="G450" s="237"/>
      <c r="H450" s="240">
        <v>2.6600000000000001</v>
      </c>
      <c r="I450" s="241"/>
      <c r="J450" s="237"/>
      <c r="K450" s="237"/>
      <c r="L450" s="242"/>
      <c r="M450" s="243"/>
      <c r="N450" s="244"/>
      <c r="O450" s="244"/>
      <c r="P450" s="244"/>
      <c r="Q450" s="244"/>
      <c r="R450" s="244"/>
      <c r="S450" s="244"/>
      <c r="T450" s="24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6" t="s">
        <v>163</v>
      </c>
      <c r="AU450" s="246" t="s">
        <v>88</v>
      </c>
      <c r="AV450" s="14" t="s">
        <v>88</v>
      </c>
      <c r="AW450" s="14" t="s">
        <v>39</v>
      </c>
      <c r="AX450" s="14" t="s">
        <v>78</v>
      </c>
      <c r="AY450" s="246" t="s">
        <v>153</v>
      </c>
    </row>
    <row r="451" s="15" customFormat="1">
      <c r="A451" s="15"/>
      <c r="B451" s="247"/>
      <c r="C451" s="248"/>
      <c r="D451" s="221" t="s">
        <v>163</v>
      </c>
      <c r="E451" s="249" t="s">
        <v>32</v>
      </c>
      <c r="F451" s="250" t="s">
        <v>167</v>
      </c>
      <c r="G451" s="248"/>
      <c r="H451" s="251">
        <v>7.5600000000000005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7" t="s">
        <v>163</v>
      </c>
      <c r="AU451" s="257" t="s">
        <v>88</v>
      </c>
      <c r="AV451" s="15" t="s">
        <v>159</v>
      </c>
      <c r="AW451" s="15" t="s">
        <v>39</v>
      </c>
      <c r="AX451" s="15" t="s">
        <v>86</v>
      </c>
      <c r="AY451" s="257" t="s">
        <v>153</v>
      </c>
    </row>
    <row r="452" s="2" customFormat="1" ht="16.5" customHeight="1">
      <c r="A452" s="42"/>
      <c r="B452" s="43"/>
      <c r="C452" s="208" t="s">
        <v>733</v>
      </c>
      <c r="D452" s="208" t="s">
        <v>155</v>
      </c>
      <c r="E452" s="209" t="s">
        <v>734</v>
      </c>
      <c r="F452" s="210" t="s">
        <v>735</v>
      </c>
      <c r="G452" s="211" t="s">
        <v>240</v>
      </c>
      <c r="H452" s="212">
        <v>7.5599999999999996</v>
      </c>
      <c r="I452" s="213"/>
      <c r="J452" s="214">
        <f>ROUND(I452*H452,2)</f>
        <v>0</v>
      </c>
      <c r="K452" s="210" t="s">
        <v>32</v>
      </c>
      <c r="L452" s="48"/>
      <c r="M452" s="215" t="s">
        <v>32</v>
      </c>
      <c r="N452" s="216" t="s">
        <v>49</v>
      </c>
      <c r="O452" s="88"/>
      <c r="P452" s="217">
        <f>O452*H452</f>
        <v>0</v>
      </c>
      <c r="Q452" s="217">
        <v>0.00010000000000000001</v>
      </c>
      <c r="R452" s="217">
        <f>Q452*H452</f>
        <v>0.00075599999999999994</v>
      </c>
      <c r="S452" s="217">
        <v>0</v>
      </c>
      <c r="T452" s="218">
        <f>S452*H452</f>
        <v>0</v>
      </c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R452" s="219" t="s">
        <v>259</v>
      </c>
      <c r="AT452" s="219" t="s">
        <v>155</v>
      </c>
      <c r="AU452" s="219" t="s">
        <v>88</v>
      </c>
      <c r="AY452" s="20" t="s">
        <v>153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20" t="s">
        <v>86</v>
      </c>
      <c r="BK452" s="220">
        <f>ROUND(I452*H452,2)</f>
        <v>0</v>
      </c>
      <c r="BL452" s="20" t="s">
        <v>259</v>
      </c>
      <c r="BM452" s="219" t="s">
        <v>736</v>
      </c>
    </row>
    <row r="453" s="2" customFormat="1">
      <c r="A453" s="42"/>
      <c r="B453" s="43"/>
      <c r="C453" s="44"/>
      <c r="D453" s="221" t="s">
        <v>161</v>
      </c>
      <c r="E453" s="44"/>
      <c r="F453" s="222" t="s">
        <v>737</v>
      </c>
      <c r="G453" s="44"/>
      <c r="H453" s="44"/>
      <c r="I453" s="223"/>
      <c r="J453" s="44"/>
      <c r="K453" s="44"/>
      <c r="L453" s="48"/>
      <c r="M453" s="224"/>
      <c r="N453" s="225"/>
      <c r="O453" s="88"/>
      <c r="P453" s="88"/>
      <c r="Q453" s="88"/>
      <c r="R453" s="88"/>
      <c r="S453" s="88"/>
      <c r="T453" s="89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T453" s="20" t="s">
        <v>161</v>
      </c>
      <c r="AU453" s="20" t="s">
        <v>88</v>
      </c>
    </row>
    <row r="454" s="2" customFormat="1" ht="16.5" customHeight="1">
      <c r="A454" s="42"/>
      <c r="B454" s="43"/>
      <c r="C454" s="208" t="s">
        <v>738</v>
      </c>
      <c r="D454" s="208" t="s">
        <v>155</v>
      </c>
      <c r="E454" s="209" t="s">
        <v>739</v>
      </c>
      <c r="F454" s="210" t="s">
        <v>740</v>
      </c>
      <c r="G454" s="211" t="s">
        <v>240</v>
      </c>
      <c r="H454" s="212">
        <v>7.5599999999999996</v>
      </c>
      <c r="I454" s="213"/>
      <c r="J454" s="214">
        <f>ROUND(I454*H454,2)</f>
        <v>0</v>
      </c>
      <c r="K454" s="210" t="s">
        <v>32</v>
      </c>
      <c r="L454" s="48"/>
      <c r="M454" s="215" t="s">
        <v>32</v>
      </c>
      <c r="N454" s="216" t="s">
        <v>49</v>
      </c>
      <c r="O454" s="88"/>
      <c r="P454" s="217">
        <f>O454*H454</f>
        <v>0</v>
      </c>
      <c r="Q454" s="217">
        <v>0</v>
      </c>
      <c r="R454" s="217">
        <f>Q454*H454</f>
        <v>0</v>
      </c>
      <c r="S454" s="217">
        <v>0</v>
      </c>
      <c r="T454" s="218">
        <f>S454*H454</f>
        <v>0</v>
      </c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R454" s="219" t="s">
        <v>259</v>
      </c>
      <c r="AT454" s="219" t="s">
        <v>155</v>
      </c>
      <c r="AU454" s="219" t="s">
        <v>88</v>
      </c>
      <c r="AY454" s="20" t="s">
        <v>153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20" t="s">
        <v>86</v>
      </c>
      <c r="BK454" s="220">
        <f>ROUND(I454*H454,2)</f>
        <v>0</v>
      </c>
      <c r="BL454" s="20" t="s">
        <v>259</v>
      </c>
      <c r="BM454" s="219" t="s">
        <v>741</v>
      </c>
    </row>
    <row r="455" s="2" customFormat="1">
      <c r="A455" s="42"/>
      <c r="B455" s="43"/>
      <c r="C455" s="44"/>
      <c r="D455" s="221" t="s">
        <v>161</v>
      </c>
      <c r="E455" s="44"/>
      <c r="F455" s="222" t="s">
        <v>742</v>
      </c>
      <c r="G455" s="44"/>
      <c r="H455" s="44"/>
      <c r="I455" s="223"/>
      <c r="J455" s="44"/>
      <c r="K455" s="44"/>
      <c r="L455" s="48"/>
      <c r="M455" s="224"/>
      <c r="N455" s="225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0" t="s">
        <v>161</v>
      </c>
      <c r="AU455" s="20" t="s">
        <v>88</v>
      </c>
    </row>
    <row r="456" s="2" customFormat="1" ht="16.5" customHeight="1">
      <c r="A456" s="42"/>
      <c r="B456" s="43"/>
      <c r="C456" s="208" t="s">
        <v>743</v>
      </c>
      <c r="D456" s="208" t="s">
        <v>155</v>
      </c>
      <c r="E456" s="209" t="s">
        <v>744</v>
      </c>
      <c r="F456" s="210" t="s">
        <v>745</v>
      </c>
      <c r="G456" s="211" t="s">
        <v>240</v>
      </c>
      <c r="H456" s="212">
        <v>7.5599999999999996</v>
      </c>
      <c r="I456" s="213"/>
      <c r="J456" s="214">
        <f>ROUND(I456*H456,2)</f>
        <v>0</v>
      </c>
      <c r="K456" s="210" t="s">
        <v>32</v>
      </c>
      <c r="L456" s="48"/>
      <c r="M456" s="215" t="s">
        <v>32</v>
      </c>
      <c r="N456" s="216" t="s">
        <v>49</v>
      </c>
      <c r="O456" s="88"/>
      <c r="P456" s="217">
        <f>O456*H456</f>
        <v>0</v>
      </c>
      <c r="Q456" s="217">
        <v>0.0016000000000000001</v>
      </c>
      <c r="R456" s="217">
        <f>Q456*H456</f>
        <v>0.012095999999999999</v>
      </c>
      <c r="S456" s="217">
        <v>0</v>
      </c>
      <c r="T456" s="218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19" t="s">
        <v>259</v>
      </c>
      <c r="AT456" s="219" t="s">
        <v>155</v>
      </c>
      <c r="AU456" s="219" t="s">
        <v>88</v>
      </c>
      <c r="AY456" s="20" t="s">
        <v>153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20" t="s">
        <v>86</v>
      </c>
      <c r="BK456" s="220">
        <f>ROUND(I456*H456,2)</f>
        <v>0</v>
      </c>
      <c r="BL456" s="20" t="s">
        <v>259</v>
      </c>
      <c r="BM456" s="219" t="s">
        <v>746</v>
      </c>
    </row>
    <row r="457" s="2" customFormat="1">
      <c r="A457" s="42"/>
      <c r="B457" s="43"/>
      <c r="C457" s="44"/>
      <c r="D457" s="221" t="s">
        <v>161</v>
      </c>
      <c r="E457" s="44"/>
      <c r="F457" s="222" t="s">
        <v>747</v>
      </c>
      <c r="G457" s="44"/>
      <c r="H457" s="44"/>
      <c r="I457" s="223"/>
      <c r="J457" s="44"/>
      <c r="K457" s="44"/>
      <c r="L457" s="48"/>
      <c r="M457" s="224"/>
      <c r="N457" s="225"/>
      <c r="O457" s="88"/>
      <c r="P457" s="88"/>
      <c r="Q457" s="88"/>
      <c r="R457" s="88"/>
      <c r="S457" s="88"/>
      <c r="T457" s="89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T457" s="20" t="s">
        <v>161</v>
      </c>
      <c r="AU457" s="20" t="s">
        <v>88</v>
      </c>
    </row>
    <row r="458" s="2" customFormat="1" ht="21.75" customHeight="1">
      <c r="A458" s="42"/>
      <c r="B458" s="43"/>
      <c r="C458" s="208" t="s">
        <v>748</v>
      </c>
      <c r="D458" s="208" t="s">
        <v>155</v>
      </c>
      <c r="E458" s="209" t="s">
        <v>749</v>
      </c>
      <c r="F458" s="210" t="s">
        <v>750</v>
      </c>
      <c r="G458" s="211" t="s">
        <v>240</v>
      </c>
      <c r="H458" s="212">
        <v>20.050000000000001</v>
      </c>
      <c r="I458" s="213"/>
      <c r="J458" s="214">
        <f>ROUND(I458*H458,2)</f>
        <v>0</v>
      </c>
      <c r="K458" s="210" t="s">
        <v>32</v>
      </c>
      <c r="L458" s="48"/>
      <c r="M458" s="215" t="s">
        <v>32</v>
      </c>
      <c r="N458" s="216" t="s">
        <v>49</v>
      </c>
      <c r="O458" s="88"/>
      <c r="P458" s="217">
        <f>O458*H458</f>
        <v>0</v>
      </c>
      <c r="Q458" s="217">
        <v>0.0025600000000000002</v>
      </c>
      <c r="R458" s="217">
        <f>Q458*H458</f>
        <v>0.051328000000000006</v>
      </c>
      <c r="S458" s="217">
        <v>0</v>
      </c>
      <c r="T458" s="218">
        <f>S458*H458</f>
        <v>0</v>
      </c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R458" s="219" t="s">
        <v>259</v>
      </c>
      <c r="AT458" s="219" t="s">
        <v>155</v>
      </c>
      <c r="AU458" s="219" t="s">
        <v>88</v>
      </c>
      <c r="AY458" s="20" t="s">
        <v>153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20" t="s">
        <v>86</v>
      </c>
      <c r="BK458" s="220">
        <f>ROUND(I458*H458,2)</f>
        <v>0</v>
      </c>
      <c r="BL458" s="20" t="s">
        <v>259</v>
      </c>
      <c r="BM458" s="219" t="s">
        <v>751</v>
      </c>
    </row>
    <row r="459" s="2" customFormat="1">
      <c r="A459" s="42"/>
      <c r="B459" s="43"/>
      <c r="C459" s="44"/>
      <c r="D459" s="221" t="s">
        <v>161</v>
      </c>
      <c r="E459" s="44"/>
      <c r="F459" s="222" t="s">
        <v>752</v>
      </c>
      <c r="G459" s="44"/>
      <c r="H459" s="44"/>
      <c r="I459" s="223"/>
      <c r="J459" s="44"/>
      <c r="K459" s="44"/>
      <c r="L459" s="48"/>
      <c r="M459" s="224"/>
      <c r="N459" s="225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0" t="s">
        <v>161</v>
      </c>
      <c r="AU459" s="20" t="s">
        <v>88</v>
      </c>
    </row>
    <row r="460" s="13" customFormat="1">
      <c r="A460" s="13"/>
      <c r="B460" s="226"/>
      <c r="C460" s="227"/>
      <c r="D460" s="221" t="s">
        <v>163</v>
      </c>
      <c r="E460" s="228" t="s">
        <v>32</v>
      </c>
      <c r="F460" s="229" t="s">
        <v>753</v>
      </c>
      <c r="G460" s="227"/>
      <c r="H460" s="228" t="s">
        <v>32</v>
      </c>
      <c r="I460" s="230"/>
      <c r="J460" s="227"/>
      <c r="K460" s="227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163</v>
      </c>
      <c r="AU460" s="235" t="s">
        <v>88</v>
      </c>
      <c r="AV460" s="13" t="s">
        <v>86</v>
      </c>
      <c r="AW460" s="13" t="s">
        <v>39</v>
      </c>
      <c r="AX460" s="13" t="s">
        <v>78</v>
      </c>
      <c r="AY460" s="235" t="s">
        <v>153</v>
      </c>
    </row>
    <row r="461" s="14" customFormat="1">
      <c r="A461" s="14"/>
      <c r="B461" s="236"/>
      <c r="C461" s="237"/>
      <c r="D461" s="221" t="s">
        <v>163</v>
      </c>
      <c r="E461" s="238" t="s">
        <v>32</v>
      </c>
      <c r="F461" s="239" t="s">
        <v>754</v>
      </c>
      <c r="G461" s="237"/>
      <c r="H461" s="240">
        <v>20.050000000000001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163</v>
      </c>
      <c r="AU461" s="246" t="s">
        <v>88</v>
      </c>
      <c r="AV461" s="14" t="s">
        <v>88</v>
      </c>
      <c r="AW461" s="14" t="s">
        <v>39</v>
      </c>
      <c r="AX461" s="14" t="s">
        <v>86</v>
      </c>
      <c r="AY461" s="246" t="s">
        <v>153</v>
      </c>
    </row>
    <row r="462" s="2" customFormat="1" ht="16.5" customHeight="1">
      <c r="A462" s="42"/>
      <c r="B462" s="43"/>
      <c r="C462" s="258" t="s">
        <v>755</v>
      </c>
      <c r="D462" s="258" t="s">
        <v>266</v>
      </c>
      <c r="E462" s="259" t="s">
        <v>756</v>
      </c>
      <c r="F462" s="260" t="s">
        <v>757</v>
      </c>
      <c r="G462" s="261" t="s">
        <v>240</v>
      </c>
      <c r="H462" s="262">
        <v>20.050000000000001</v>
      </c>
      <c r="I462" s="263"/>
      <c r="J462" s="264">
        <f>ROUND(I462*H462,2)</f>
        <v>0</v>
      </c>
      <c r="K462" s="260" t="s">
        <v>32</v>
      </c>
      <c r="L462" s="265"/>
      <c r="M462" s="266" t="s">
        <v>32</v>
      </c>
      <c r="N462" s="267" t="s">
        <v>49</v>
      </c>
      <c r="O462" s="88"/>
      <c r="P462" s="217">
        <f>O462*H462</f>
        <v>0</v>
      </c>
      <c r="Q462" s="217">
        <v>0.0089999999999999993</v>
      </c>
      <c r="R462" s="217">
        <f>Q462*H462</f>
        <v>0.18045</v>
      </c>
      <c r="S462" s="217">
        <v>0</v>
      </c>
      <c r="T462" s="218">
        <f>S462*H462</f>
        <v>0</v>
      </c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R462" s="219" t="s">
        <v>365</v>
      </c>
      <c r="AT462" s="219" t="s">
        <v>266</v>
      </c>
      <c r="AU462" s="219" t="s">
        <v>88</v>
      </c>
      <c r="AY462" s="20" t="s">
        <v>153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20" t="s">
        <v>86</v>
      </c>
      <c r="BK462" s="220">
        <f>ROUND(I462*H462,2)</f>
        <v>0</v>
      </c>
      <c r="BL462" s="20" t="s">
        <v>259</v>
      </c>
      <c r="BM462" s="219" t="s">
        <v>758</v>
      </c>
    </row>
    <row r="463" s="2" customFormat="1">
      <c r="A463" s="42"/>
      <c r="B463" s="43"/>
      <c r="C463" s="44"/>
      <c r="D463" s="221" t="s">
        <v>161</v>
      </c>
      <c r="E463" s="44"/>
      <c r="F463" s="222" t="s">
        <v>757</v>
      </c>
      <c r="G463" s="44"/>
      <c r="H463" s="44"/>
      <c r="I463" s="223"/>
      <c r="J463" s="44"/>
      <c r="K463" s="44"/>
      <c r="L463" s="48"/>
      <c r="M463" s="224"/>
      <c r="N463" s="225"/>
      <c r="O463" s="88"/>
      <c r="P463" s="88"/>
      <c r="Q463" s="88"/>
      <c r="R463" s="88"/>
      <c r="S463" s="88"/>
      <c r="T463" s="89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T463" s="20" t="s">
        <v>161</v>
      </c>
      <c r="AU463" s="20" t="s">
        <v>88</v>
      </c>
    </row>
    <row r="464" s="2" customFormat="1" ht="16.5" customHeight="1">
      <c r="A464" s="42"/>
      <c r="B464" s="43"/>
      <c r="C464" s="208" t="s">
        <v>759</v>
      </c>
      <c r="D464" s="208" t="s">
        <v>155</v>
      </c>
      <c r="E464" s="209" t="s">
        <v>760</v>
      </c>
      <c r="F464" s="210" t="s">
        <v>761</v>
      </c>
      <c r="G464" s="211" t="s">
        <v>196</v>
      </c>
      <c r="H464" s="212">
        <v>0.60999999999999999</v>
      </c>
      <c r="I464" s="213"/>
      <c r="J464" s="214">
        <f>ROUND(I464*H464,2)</f>
        <v>0</v>
      </c>
      <c r="K464" s="210" t="s">
        <v>32</v>
      </c>
      <c r="L464" s="48"/>
      <c r="M464" s="215" t="s">
        <v>32</v>
      </c>
      <c r="N464" s="216" t="s">
        <v>49</v>
      </c>
      <c r="O464" s="88"/>
      <c r="P464" s="217">
        <f>O464*H464</f>
        <v>0</v>
      </c>
      <c r="Q464" s="217">
        <v>0</v>
      </c>
      <c r="R464" s="217">
        <f>Q464*H464</f>
        <v>0</v>
      </c>
      <c r="S464" s="217">
        <v>0</v>
      </c>
      <c r="T464" s="218">
        <f>S464*H464</f>
        <v>0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19" t="s">
        <v>259</v>
      </c>
      <c r="AT464" s="219" t="s">
        <v>155</v>
      </c>
      <c r="AU464" s="219" t="s">
        <v>88</v>
      </c>
      <c r="AY464" s="20" t="s">
        <v>153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20" t="s">
        <v>86</v>
      </c>
      <c r="BK464" s="220">
        <f>ROUND(I464*H464,2)</f>
        <v>0</v>
      </c>
      <c r="BL464" s="20" t="s">
        <v>259</v>
      </c>
      <c r="BM464" s="219" t="s">
        <v>762</v>
      </c>
    </row>
    <row r="465" s="2" customFormat="1">
      <c r="A465" s="42"/>
      <c r="B465" s="43"/>
      <c r="C465" s="44"/>
      <c r="D465" s="221" t="s">
        <v>161</v>
      </c>
      <c r="E465" s="44"/>
      <c r="F465" s="222" t="s">
        <v>763</v>
      </c>
      <c r="G465" s="44"/>
      <c r="H465" s="44"/>
      <c r="I465" s="223"/>
      <c r="J465" s="44"/>
      <c r="K465" s="44"/>
      <c r="L465" s="48"/>
      <c r="M465" s="224"/>
      <c r="N465" s="225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0" t="s">
        <v>161</v>
      </c>
      <c r="AU465" s="20" t="s">
        <v>88</v>
      </c>
    </row>
    <row r="466" s="2" customFormat="1" ht="16.5" customHeight="1">
      <c r="A466" s="42"/>
      <c r="B466" s="43"/>
      <c r="C466" s="208" t="s">
        <v>764</v>
      </c>
      <c r="D466" s="208" t="s">
        <v>155</v>
      </c>
      <c r="E466" s="209" t="s">
        <v>765</v>
      </c>
      <c r="F466" s="210" t="s">
        <v>766</v>
      </c>
      <c r="G466" s="211" t="s">
        <v>196</v>
      </c>
      <c r="H466" s="212">
        <v>0.60999999999999999</v>
      </c>
      <c r="I466" s="213"/>
      <c r="J466" s="214">
        <f>ROUND(I466*H466,2)</f>
        <v>0</v>
      </c>
      <c r="K466" s="210" t="s">
        <v>32</v>
      </c>
      <c r="L466" s="48"/>
      <c r="M466" s="215" t="s">
        <v>32</v>
      </c>
      <c r="N466" s="216" t="s">
        <v>49</v>
      </c>
      <c r="O466" s="88"/>
      <c r="P466" s="217">
        <f>O466*H466</f>
        <v>0</v>
      </c>
      <c r="Q466" s="217">
        <v>0</v>
      </c>
      <c r="R466" s="217">
        <f>Q466*H466</f>
        <v>0</v>
      </c>
      <c r="S466" s="217">
        <v>0</v>
      </c>
      <c r="T466" s="218">
        <f>S466*H466</f>
        <v>0</v>
      </c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R466" s="219" t="s">
        <v>259</v>
      </c>
      <c r="AT466" s="219" t="s">
        <v>155</v>
      </c>
      <c r="AU466" s="219" t="s">
        <v>88</v>
      </c>
      <c r="AY466" s="20" t="s">
        <v>153</v>
      </c>
      <c r="BE466" s="220">
        <f>IF(N466="základní",J466,0)</f>
        <v>0</v>
      </c>
      <c r="BF466" s="220">
        <f>IF(N466="snížená",J466,0)</f>
        <v>0</v>
      </c>
      <c r="BG466" s="220">
        <f>IF(N466="zákl. přenesená",J466,0)</f>
        <v>0</v>
      </c>
      <c r="BH466" s="220">
        <f>IF(N466="sníž. přenesená",J466,0)</f>
        <v>0</v>
      </c>
      <c r="BI466" s="220">
        <f>IF(N466="nulová",J466,0)</f>
        <v>0</v>
      </c>
      <c r="BJ466" s="20" t="s">
        <v>86</v>
      </c>
      <c r="BK466" s="220">
        <f>ROUND(I466*H466,2)</f>
        <v>0</v>
      </c>
      <c r="BL466" s="20" t="s">
        <v>259</v>
      </c>
      <c r="BM466" s="219" t="s">
        <v>767</v>
      </c>
    </row>
    <row r="467" s="2" customFormat="1">
      <c r="A467" s="42"/>
      <c r="B467" s="43"/>
      <c r="C467" s="44"/>
      <c r="D467" s="221" t="s">
        <v>161</v>
      </c>
      <c r="E467" s="44"/>
      <c r="F467" s="222" t="s">
        <v>768</v>
      </c>
      <c r="G467" s="44"/>
      <c r="H467" s="44"/>
      <c r="I467" s="223"/>
      <c r="J467" s="44"/>
      <c r="K467" s="44"/>
      <c r="L467" s="48"/>
      <c r="M467" s="224"/>
      <c r="N467" s="225"/>
      <c r="O467" s="88"/>
      <c r="P467" s="88"/>
      <c r="Q467" s="88"/>
      <c r="R467" s="88"/>
      <c r="S467" s="88"/>
      <c r="T467" s="89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T467" s="20" t="s">
        <v>161</v>
      </c>
      <c r="AU467" s="20" t="s">
        <v>88</v>
      </c>
    </row>
    <row r="468" s="12" customFormat="1" ht="22.8" customHeight="1">
      <c r="A468" s="12"/>
      <c r="B468" s="192"/>
      <c r="C468" s="193"/>
      <c r="D468" s="194" t="s">
        <v>77</v>
      </c>
      <c r="E468" s="206" t="s">
        <v>769</v>
      </c>
      <c r="F468" s="206" t="s">
        <v>770</v>
      </c>
      <c r="G468" s="193"/>
      <c r="H468" s="193"/>
      <c r="I468" s="196"/>
      <c r="J468" s="207">
        <f>BK468</f>
        <v>0</v>
      </c>
      <c r="K468" s="193"/>
      <c r="L468" s="198"/>
      <c r="M468" s="199"/>
      <c r="N468" s="200"/>
      <c r="O468" s="200"/>
      <c r="P468" s="201">
        <f>SUM(P469:P523)</f>
        <v>0</v>
      </c>
      <c r="Q468" s="200"/>
      <c r="R468" s="201">
        <f>SUM(R469:R523)</f>
        <v>1.11177638</v>
      </c>
      <c r="S468" s="200"/>
      <c r="T468" s="202">
        <f>SUM(T469:T523)</f>
        <v>0.50980000000000003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3" t="s">
        <v>88</v>
      </c>
      <c r="AT468" s="204" t="s">
        <v>77</v>
      </c>
      <c r="AU468" s="204" t="s">
        <v>86</v>
      </c>
      <c r="AY468" s="203" t="s">
        <v>153</v>
      </c>
      <c r="BK468" s="205">
        <f>SUM(BK469:BK523)</f>
        <v>0</v>
      </c>
    </row>
    <row r="469" s="2" customFormat="1" ht="16.5" customHeight="1">
      <c r="A469" s="42"/>
      <c r="B469" s="43"/>
      <c r="C469" s="208" t="s">
        <v>771</v>
      </c>
      <c r="D469" s="208" t="s">
        <v>155</v>
      </c>
      <c r="E469" s="209" t="s">
        <v>772</v>
      </c>
      <c r="F469" s="210" t="s">
        <v>773</v>
      </c>
      <c r="G469" s="211" t="s">
        <v>240</v>
      </c>
      <c r="H469" s="212">
        <v>0.56299999999999994</v>
      </c>
      <c r="I469" s="213"/>
      <c r="J469" s="214">
        <f>ROUND(I469*H469,2)</f>
        <v>0</v>
      </c>
      <c r="K469" s="210" t="s">
        <v>32</v>
      </c>
      <c r="L469" s="48"/>
      <c r="M469" s="215" t="s">
        <v>32</v>
      </c>
      <c r="N469" s="216" t="s">
        <v>49</v>
      </c>
      <c r="O469" s="88"/>
      <c r="P469" s="217">
        <f>O469*H469</f>
        <v>0</v>
      </c>
      <c r="Q469" s="217">
        <v>0.00025999999999999998</v>
      </c>
      <c r="R469" s="217">
        <f>Q469*H469</f>
        <v>0.00014637999999999996</v>
      </c>
      <c r="S469" s="217">
        <v>0</v>
      </c>
      <c r="T469" s="218">
        <f>S469*H469</f>
        <v>0</v>
      </c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R469" s="219" t="s">
        <v>259</v>
      </c>
      <c r="AT469" s="219" t="s">
        <v>155</v>
      </c>
      <c r="AU469" s="219" t="s">
        <v>88</v>
      </c>
      <c r="AY469" s="20" t="s">
        <v>153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20" t="s">
        <v>86</v>
      </c>
      <c r="BK469" s="220">
        <f>ROUND(I469*H469,2)</f>
        <v>0</v>
      </c>
      <c r="BL469" s="20" t="s">
        <v>259</v>
      </c>
      <c r="BM469" s="219" t="s">
        <v>774</v>
      </c>
    </row>
    <row r="470" s="2" customFormat="1">
      <c r="A470" s="42"/>
      <c r="B470" s="43"/>
      <c r="C470" s="44"/>
      <c r="D470" s="221" t="s">
        <v>161</v>
      </c>
      <c r="E470" s="44"/>
      <c r="F470" s="222" t="s">
        <v>775</v>
      </c>
      <c r="G470" s="44"/>
      <c r="H470" s="44"/>
      <c r="I470" s="223"/>
      <c r="J470" s="44"/>
      <c r="K470" s="44"/>
      <c r="L470" s="48"/>
      <c r="M470" s="224"/>
      <c r="N470" s="225"/>
      <c r="O470" s="88"/>
      <c r="P470" s="88"/>
      <c r="Q470" s="88"/>
      <c r="R470" s="88"/>
      <c r="S470" s="88"/>
      <c r="T470" s="89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T470" s="20" t="s">
        <v>161</v>
      </c>
      <c r="AU470" s="20" t="s">
        <v>88</v>
      </c>
    </row>
    <row r="471" s="14" customFormat="1">
      <c r="A471" s="14"/>
      <c r="B471" s="236"/>
      <c r="C471" s="237"/>
      <c r="D471" s="221" t="s">
        <v>163</v>
      </c>
      <c r="E471" s="238" t="s">
        <v>32</v>
      </c>
      <c r="F471" s="239" t="s">
        <v>776</v>
      </c>
      <c r="G471" s="237"/>
      <c r="H471" s="240">
        <v>0.56299999999999994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6" t="s">
        <v>163</v>
      </c>
      <c r="AU471" s="246" t="s">
        <v>88</v>
      </c>
      <c r="AV471" s="14" t="s">
        <v>88</v>
      </c>
      <c r="AW471" s="14" t="s">
        <v>39</v>
      </c>
      <c r="AX471" s="14" t="s">
        <v>86</v>
      </c>
      <c r="AY471" s="246" t="s">
        <v>153</v>
      </c>
    </row>
    <row r="472" s="2" customFormat="1" ht="24.15" customHeight="1">
      <c r="A472" s="42"/>
      <c r="B472" s="43"/>
      <c r="C472" s="258" t="s">
        <v>777</v>
      </c>
      <c r="D472" s="258" t="s">
        <v>266</v>
      </c>
      <c r="E472" s="259" t="s">
        <v>778</v>
      </c>
      <c r="F472" s="260" t="s">
        <v>779</v>
      </c>
      <c r="G472" s="261" t="s">
        <v>256</v>
      </c>
      <c r="H472" s="262">
        <v>1</v>
      </c>
      <c r="I472" s="263"/>
      <c r="J472" s="264">
        <f>ROUND(I472*H472,2)</f>
        <v>0</v>
      </c>
      <c r="K472" s="260" t="s">
        <v>32</v>
      </c>
      <c r="L472" s="265"/>
      <c r="M472" s="266" t="s">
        <v>32</v>
      </c>
      <c r="N472" s="267" t="s">
        <v>49</v>
      </c>
      <c r="O472" s="88"/>
      <c r="P472" s="217">
        <f>O472*H472</f>
        <v>0</v>
      </c>
      <c r="Q472" s="217">
        <v>0.050000000000000003</v>
      </c>
      <c r="R472" s="217">
        <f>Q472*H472</f>
        <v>0.050000000000000003</v>
      </c>
      <c r="S472" s="217">
        <v>0</v>
      </c>
      <c r="T472" s="218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19" t="s">
        <v>200</v>
      </c>
      <c r="AT472" s="219" t="s">
        <v>266</v>
      </c>
      <c r="AU472" s="219" t="s">
        <v>88</v>
      </c>
      <c r="AY472" s="20" t="s">
        <v>153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20" t="s">
        <v>86</v>
      </c>
      <c r="BK472" s="220">
        <f>ROUND(I472*H472,2)</f>
        <v>0</v>
      </c>
      <c r="BL472" s="20" t="s">
        <v>159</v>
      </c>
      <c r="BM472" s="219" t="s">
        <v>780</v>
      </c>
    </row>
    <row r="473" s="2" customFormat="1">
      <c r="A473" s="42"/>
      <c r="B473" s="43"/>
      <c r="C473" s="44"/>
      <c r="D473" s="221" t="s">
        <v>161</v>
      </c>
      <c r="E473" s="44"/>
      <c r="F473" s="222" t="s">
        <v>779</v>
      </c>
      <c r="G473" s="44"/>
      <c r="H473" s="44"/>
      <c r="I473" s="223"/>
      <c r="J473" s="44"/>
      <c r="K473" s="44"/>
      <c r="L473" s="48"/>
      <c r="M473" s="224"/>
      <c r="N473" s="225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161</v>
      </c>
      <c r="AU473" s="20" t="s">
        <v>88</v>
      </c>
    </row>
    <row r="474" s="2" customFormat="1" ht="16.5" customHeight="1">
      <c r="A474" s="42"/>
      <c r="B474" s="43"/>
      <c r="C474" s="208" t="s">
        <v>781</v>
      </c>
      <c r="D474" s="208" t="s">
        <v>155</v>
      </c>
      <c r="E474" s="209" t="s">
        <v>782</v>
      </c>
      <c r="F474" s="210" t="s">
        <v>783</v>
      </c>
      <c r="G474" s="211" t="s">
        <v>256</v>
      </c>
      <c r="H474" s="212">
        <v>5</v>
      </c>
      <c r="I474" s="213"/>
      <c r="J474" s="214">
        <f>ROUND(I474*H474,2)</f>
        <v>0</v>
      </c>
      <c r="K474" s="210" t="s">
        <v>32</v>
      </c>
      <c r="L474" s="48"/>
      <c r="M474" s="215" t="s">
        <v>32</v>
      </c>
      <c r="N474" s="216" t="s">
        <v>49</v>
      </c>
      <c r="O474" s="88"/>
      <c r="P474" s="217">
        <f>O474*H474</f>
        <v>0</v>
      </c>
      <c r="Q474" s="217">
        <v>0</v>
      </c>
      <c r="R474" s="217">
        <f>Q474*H474</f>
        <v>0</v>
      </c>
      <c r="S474" s="217">
        <v>0</v>
      </c>
      <c r="T474" s="218">
        <f>S474*H474</f>
        <v>0</v>
      </c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R474" s="219" t="s">
        <v>259</v>
      </c>
      <c r="AT474" s="219" t="s">
        <v>155</v>
      </c>
      <c r="AU474" s="219" t="s">
        <v>88</v>
      </c>
      <c r="AY474" s="20" t="s">
        <v>153</v>
      </c>
      <c r="BE474" s="220">
        <f>IF(N474="základní",J474,0)</f>
        <v>0</v>
      </c>
      <c r="BF474" s="220">
        <f>IF(N474="snížená",J474,0)</f>
        <v>0</v>
      </c>
      <c r="BG474" s="220">
        <f>IF(N474="zákl. přenesená",J474,0)</f>
        <v>0</v>
      </c>
      <c r="BH474" s="220">
        <f>IF(N474="sníž. přenesená",J474,0)</f>
        <v>0</v>
      </c>
      <c r="BI474" s="220">
        <f>IF(N474="nulová",J474,0)</f>
        <v>0</v>
      </c>
      <c r="BJ474" s="20" t="s">
        <v>86</v>
      </c>
      <c r="BK474" s="220">
        <f>ROUND(I474*H474,2)</f>
        <v>0</v>
      </c>
      <c r="BL474" s="20" t="s">
        <v>259</v>
      </c>
      <c r="BM474" s="219" t="s">
        <v>784</v>
      </c>
    </row>
    <row r="475" s="2" customFormat="1">
      <c r="A475" s="42"/>
      <c r="B475" s="43"/>
      <c r="C475" s="44"/>
      <c r="D475" s="221" t="s">
        <v>161</v>
      </c>
      <c r="E475" s="44"/>
      <c r="F475" s="222" t="s">
        <v>785</v>
      </c>
      <c r="G475" s="44"/>
      <c r="H475" s="44"/>
      <c r="I475" s="223"/>
      <c r="J475" s="44"/>
      <c r="K475" s="44"/>
      <c r="L475" s="48"/>
      <c r="M475" s="224"/>
      <c r="N475" s="225"/>
      <c r="O475" s="88"/>
      <c r="P475" s="88"/>
      <c r="Q475" s="88"/>
      <c r="R475" s="88"/>
      <c r="S475" s="88"/>
      <c r="T475" s="89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T475" s="20" t="s">
        <v>161</v>
      </c>
      <c r="AU475" s="20" t="s">
        <v>88</v>
      </c>
    </row>
    <row r="476" s="14" customFormat="1">
      <c r="A476" s="14"/>
      <c r="B476" s="236"/>
      <c r="C476" s="237"/>
      <c r="D476" s="221" t="s">
        <v>163</v>
      </c>
      <c r="E476" s="238" t="s">
        <v>32</v>
      </c>
      <c r="F476" s="239" t="s">
        <v>786</v>
      </c>
      <c r="G476" s="237"/>
      <c r="H476" s="240">
        <v>5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163</v>
      </c>
      <c r="AU476" s="246" t="s">
        <v>88</v>
      </c>
      <c r="AV476" s="14" t="s">
        <v>88</v>
      </c>
      <c r="AW476" s="14" t="s">
        <v>39</v>
      </c>
      <c r="AX476" s="14" t="s">
        <v>86</v>
      </c>
      <c r="AY476" s="246" t="s">
        <v>153</v>
      </c>
    </row>
    <row r="477" s="2" customFormat="1" ht="21.75" customHeight="1">
      <c r="A477" s="42"/>
      <c r="B477" s="43"/>
      <c r="C477" s="258" t="s">
        <v>787</v>
      </c>
      <c r="D477" s="258" t="s">
        <v>266</v>
      </c>
      <c r="E477" s="259" t="s">
        <v>788</v>
      </c>
      <c r="F477" s="260" t="s">
        <v>789</v>
      </c>
      <c r="G477" s="261" t="s">
        <v>256</v>
      </c>
      <c r="H477" s="262">
        <v>1</v>
      </c>
      <c r="I477" s="263"/>
      <c r="J477" s="264">
        <f>ROUND(I477*H477,2)</f>
        <v>0</v>
      </c>
      <c r="K477" s="260" t="s">
        <v>32</v>
      </c>
      <c r="L477" s="265"/>
      <c r="M477" s="266" t="s">
        <v>32</v>
      </c>
      <c r="N477" s="267" t="s">
        <v>49</v>
      </c>
      <c r="O477" s="88"/>
      <c r="P477" s="217">
        <f>O477*H477</f>
        <v>0</v>
      </c>
      <c r="Q477" s="217">
        <v>0.050000000000000003</v>
      </c>
      <c r="R477" s="217">
        <f>Q477*H477</f>
        <v>0.050000000000000003</v>
      </c>
      <c r="S477" s="217">
        <v>0</v>
      </c>
      <c r="T477" s="218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19" t="s">
        <v>200</v>
      </c>
      <c r="AT477" s="219" t="s">
        <v>266</v>
      </c>
      <c r="AU477" s="219" t="s">
        <v>88</v>
      </c>
      <c r="AY477" s="20" t="s">
        <v>153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86</v>
      </c>
      <c r="BK477" s="220">
        <f>ROUND(I477*H477,2)</f>
        <v>0</v>
      </c>
      <c r="BL477" s="20" t="s">
        <v>159</v>
      </c>
      <c r="BM477" s="219" t="s">
        <v>790</v>
      </c>
    </row>
    <row r="478" s="2" customFormat="1">
      <c r="A478" s="42"/>
      <c r="B478" s="43"/>
      <c r="C478" s="44"/>
      <c r="D478" s="221" t="s">
        <v>161</v>
      </c>
      <c r="E478" s="44"/>
      <c r="F478" s="222" t="s">
        <v>789</v>
      </c>
      <c r="G478" s="44"/>
      <c r="H478" s="44"/>
      <c r="I478" s="223"/>
      <c r="J478" s="44"/>
      <c r="K478" s="44"/>
      <c r="L478" s="48"/>
      <c r="M478" s="224"/>
      <c r="N478" s="225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161</v>
      </c>
      <c r="AU478" s="20" t="s">
        <v>88</v>
      </c>
    </row>
    <row r="479" s="2" customFormat="1" ht="21.75" customHeight="1">
      <c r="A479" s="42"/>
      <c r="B479" s="43"/>
      <c r="C479" s="258" t="s">
        <v>791</v>
      </c>
      <c r="D479" s="258" t="s">
        <v>266</v>
      </c>
      <c r="E479" s="259" t="s">
        <v>792</v>
      </c>
      <c r="F479" s="260" t="s">
        <v>789</v>
      </c>
      <c r="G479" s="261" t="s">
        <v>256</v>
      </c>
      <c r="H479" s="262">
        <v>2</v>
      </c>
      <c r="I479" s="263"/>
      <c r="J479" s="264">
        <f>ROUND(I479*H479,2)</f>
        <v>0</v>
      </c>
      <c r="K479" s="260" t="s">
        <v>32</v>
      </c>
      <c r="L479" s="265"/>
      <c r="M479" s="266" t="s">
        <v>32</v>
      </c>
      <c r="N479" s="267" t="s">
        <v>49</v>
      </c>
      <c r="O479" s="88"/>
      <c r="P479" s="217">
        <f>O479*H479</f>
        <v>0</v>
      </c>
      <c r="Q479" s="217">
        <v>0.050000000000000003</v>
      </c>
      <c r="R479" s="217">
        <f>Q479*H479</f>
        <v>0.10000000000000001</v>
      </c>
      <c r="S479" s="217">
        <v>0</v>
      </c>
      <c r="T479" s="218">
        <f>S479*H479</f>
        <v>0</v>
      </c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R479" s="219" t="s">
        <v>200</v>
      </c>
      <c r="AT479" s="219" t="s">
        <v>266</v>
      </c>
      <c r="AU479" s="219" t="s">
        <v>88</v>
      </c>
      <c r="AY479" s="20" t="s">
        <v>153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86</v>
      </c>
      <c r="BK479" s="220">
        <f>ROUND(I479*H479,2)</f>
        <v>0</v>
      </c>
      <c r="BL479" s="20" t="s">
        <v>159</v>
      </c>
      <c r="BM479" s="219" t="s">
        <v>793</v>
      </c>
    </row>
    <row r="480" s="2" customFormat="1">
      <c r="A480" s="42"/>
      <c r="B480" s="43"/>
      <c r="C480" s="44"/>
      <c r="D480" s="221" t="s">
        <v>161</v>
      </c>
      <c r="E480" s="44"/>
      <c r="F480" s="222" t="s">
        <v>789</v>
      </c>
      <c r="G480" s="44"/>
      <c r="H480" s="44"/>
      <c r="I480" s="223"/>
      <c r="J480" s="44"/>
      <c r="K480" s="44"/>
      <c r="L480" s="48"/>
      <c r="M480" s="224"/>
      <c r="N480" s="225"/>
      <c r="O480" s="88"/>
      <c r="P480" s="88"/>
      <c r="Q480" s="88"/>
      <c r="R480" s="88"/>
      <c r="S480" s="88"/>
      <c r="T480" s="89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T480" s="20" t="s">
        <v>161</v>
      </c>
      <c r="AU480" s="20" t="s">
        <v>88</v>
      </c>
    </row>
    <row r="481" s="2" customFormat="1" ht="21.75" customHeight="1">
      <c r="A481" s="42"/>
      <c r="B481" s="43"/>
      <c r="C481" s="258" t="s">
        <v>794</v>
      </c>
      <c r="D481" s="258" t="s">
        <v>266</v>
      </c>
      <c r="E481" s="259" t="s">
        <v>795</v>
      </c>
      <c r="F481" s="260" t="s">
        <v>796</v>
      </c>
      <c r="G481" s="261" t="s">
        <v>256</v>
      </c>
      <c r="H481" s="262">
        <v>2</v>
      </c>
      <c r="I481" s="263"/>
      <c r="J481" s="264">
        <f>ROUND(I481*H481,2)</f>
        <v>0</v>
      </c>
      <c r="K481" s="260" t="s">
        <v>32</v>
      </c>
      <c r="L481" s="265"/>
      <c r="M481" s="266" t="s">
        <v>32</v>
      </c>
      <c r="N481" s="267" t="s">
        <v>49</v>
      </c>
      <c r="O481" s="88"/>
      <c r="P481" s="217">
        <f>O481*H481</f>
        <v>0</v>
      </c>
      <c r="Q481" s="217">
        <v>0.050000000000000003</v>
      </c>
      <c r="R481" s="217">
        <f>Q481*H481</f>
        <v>0.10000000000000001</v>
      </c>
      <c r="S481" s="217">
        <v>0</v>
      </c>
      <c r="T481" s="218">
        <f>S481*H481</f>
        <v>0</v>
      </c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R481" s="219" t="s">
        <v>200</v>
      </c>
      <c r="AT481" s="219" t="s">
        <v>266</v>
      </c>
      <c r="AU481" s="219" t="s">
        <v>88</v>
      </c>
      <c r="AY481" s="20" t="s">
        <v>153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86</v>
      </c>
      <c r="BK481" s="220">
        <f>ROUND(I481*H481,2)</f>
        <v>0</v>
      </c>
      <c r="BL481" s="20" t="s">
        <v>159</v>
      </c>
      <c r="BM481" s="219" t="s">
        <v>797</v>
      </c>
    </row>
    <row r="482" s="2" customFormat="1">
      <c r="A482" s="42"/>
      <c r="B482" s="43"/>
      <c r="C482" s="44"/>
      <c r="D482" s="221" t="s">
        <v>161</v>
      </c>
      <c r="E482" s="44"/>
      <c r="F482" s="222" t="s">
        <v>796</v>
      </c>
      <c r="G482" s="44"/>
      <c r="H482" s="44"/>
      <c r="I482" s="223"/>
      <c r="J482" s="44"/>
      <c r="K482" s="44"/>
      <c r="L482" s="48"/>
      <c r="M482" s="224"/>
      <c r="N482" s="225"/>
      <c r="O482" s="88"/>
      <c r="P482" s="88"/>
      <c r="Q482" s="88"/>
      <c r="R482" s="88"/>
      <c r="S482" s="88"/>
      <c r="T482" s="89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T482" s="20" t="s">
        <v>161</v>
      </c>
      <c r="AU482" s="20" t="s">
        <v>88</v>
      </c>
    </row>
    <row r="483" s="2" customFormat="1" ht="16.5" customHeight="1">
      <c r="A483" s="42"/>
      <c r="B483" s="43"/>
      <c r="C483" s="208" t="s">
        <v>798</v>
      </c>
      <c r="D483" s="208" t="s">
        <v>155</v>
      </c>
      <c r="E483" s="209" t="s">
        <v>799</v>
      </c>
      <c r="F483" s="210" t="s">
        <v>800</v>
      </c>
      <c r="G483" s="211" t="s">
        <v>256</v>
      </c>
      <c r="H483" s="212">
        <v>2</v>
      </c>
      <c r="I483" s="213"/>
      <c r="J483" s="214">
        <f>ROUND(I483*H483,2)</f>
        <v>0</v>
      </c>
      <c r="K483" s="210" t="s">
        <v>32</v>
      </c>
      <c r="L483" s="48"/>
      <c r="M483" s="215" t="s">
        <v>32</v>
      </c>
      <c r="N483" s="216" t="s">
        <v>49</v>
      </c>
      <c r="O483" s="88"/>
      <c r="P483" s="217">
        <f>O483*H483</f>
        <v>0</v>
      </c>
      <c r="Q483" s="217">
        <v>0</v>
      </c>
      <c r="R483" s="217">
        <f>Q483*H483</f>
        <v>0</v>
      </c>
      <c r="S483" s="217">
        <v>0</v>
      </c>
      <c r="T483" s="218">
        <f>S483*H483</f>
        <v>0</v>
      </c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R483" s="219" t="s">
        <v>259</v>
      </c>
      <c r="AT483" s="219" t="s">
        <v>155</v>
      </c>
      <c r="AU483" s="219" t="s">
        <v>88</v>
      </c>
      <c r="AY483" s="20" t="s">
        <v>153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20" t="s">
        <v>86</v>
      </c>
      <c r="BK483" s="220">
        <f>ROUND(I483*H483,2)</f>
        <v>0</v>
      </c>
      <c r="BL483" s="20" t="s">
        <v>259</v>
      </c>
      <c r="BM483" s="219" t="s">
        <v>801</v>
      </c>
    </row>
    <row r="484" s="2" customFormat="1">
      <c r="A484" s="42"/>
      <c r="B484" s="43"/>
      <c r="C484" s="44"/>
      <c r="D484" s="221" t="s">
        <v>161</v>
      </c>
      <c r="E484" s="44"/>
      <c r="F484" s="222" t="s">
        <v>802</v>
      </c>
      <c r="G484" s="44"/>
      <c r="H484" s="44"/>
      <c r="I484" s="223"/>
      <c r="J484" s="44"/>
      <c r="K484" s="44"/>
      <c r="L484" s="48"/>
      <c r="M484" s="224"/>
      <c r="N484" s="225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161</v>
      </c>
      <c r="AU484" s="20" t="s">
        <v>88</v>
      </c>
    </row>
    <row r="485" s="2" customFormat="1" ht="21.75" customHeight="1">
      <c r="A485" s="42"/>
      <c r="B485" s="43"/>
      <c r="C485" s="258" t="s">
        <v>803</v>
      </c>
      <c r="D485" s="258" t="s">
        <v>266</v>
      </c>
      <c r="E485" s="259" t="s">
        <v>804</v>
      </c>
      <c r="F485" s="260" t="s">
        <v>805</v>
      </c>
      <c r="G485" s="261" t="s">
        <v>256</v>
      </c>
      <c r="H485" s="262">
        <v>2</v>
      </c>
      <c r="I485" s="263"/>
      <c r="J485" s="264">
        <f>ROUND(I485*H485,2)</f>
        <v>0</v>
      </c>
      <c r="K485" s="260" t="s">
        <v>32</v>
      </c>
      <c r="L485" s="265"/>
      <c r="M485" s="266" t="s">
        <v>32</v>
      </c>
      <c r="N485" s="267" t="s">
        <v>49</v>
      </c>
      <c r="O485" s="88"/>
      <c r="P485" s="217">
        <f>O485*H485</f>
        <v>0</v>
      </c>
      <c r="Q485" s="217">
        <v>0.050000000000000003</v>
      </c>
      <c r="R485" s="217">
        <f>Q485*H485</f>
        <v>0.10000000000000001</v>
      </c>
      <c r="S485" s="217">
        <v>0</v>
      </c>
      <c r="T485" s="218">
        <f>S485*H485</f>
        <v>0</v>
      </c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R485" s="219" t="s">
        <v>200</v>
      </c>
      <c r="AT485" s="219" t="s">
        <v>266</v>
      </c>
      <c r="AU485" s="219" t="s">
        <v>88</v>
      </c>
      <c r="AY485" s="20" t="s">
        <v>153</v>
      </c>
      <c r="BE485" s="220">
        <f>IF(N485="základní",J485,0)</f>
        <v>0</v>
      </c>
      <c r="BF485" s="220">
        <f>IF(N485="snížená",J485,0)</f>
        <v>0</v>
      </c>
      <c r="BG485" s="220">
        <f>IF(N485="zákl. přenesená",J485,0)</f>
        <v>0</v>
      </c>
      <c r="BH485" s="220">
        <f>IF(N485="sníž. přenesená",J485,0)</f>
        <v>0</v>
      </c>
      <c r="BI485" s="220">
        <f>IF(N485="nulová",J485,0)</f>
        <v>0</v>
      </c>
      <c r="BJ485" s="20" t="s">
        <v>86</v>
      </c>
      <c r="BK485" s="220">
        <f>ROUND(I485*H485,2)</f>
        <v>0</v>
      </c>
      <c r="BL485" s="20" t="s">
        <v>159</v>
      </c>
      <c r="BM485" s="219" t="s">
        <v>806</v>
      </c>
    </row>
    <row r="486" s="2" customFormat="1">
      <c r="A486" s="42"/>
      <c r="B486" s="43"/>
      <c r="C486" s="44"/>
      <c r="D486" s="221" t="s">
        <v>161</v>
      </c>
      <c r="E486" s="44"/>
      <c r="F486" s="222" t="s">
        <v>805</v>
      </c>
      <c r="G486" s="44"/>
      <c r="H486" s="44"/>
      <c r="I486" s="223"/>
      <c r="J486" s="44"/>
      <c r="K486" s="44"/>
      <c r="L486" s="48"/>
      <c r="M486" s="224"/>
      <c r="N486" s="225"/>
      <c r="O486" s="88"/>
      <c r="P486" s="88"/>
      <c r="Q486" s="88"/>
      <c r="R486" s="88"/>
      <c r="S486" s="88"/>
      <c r="T486" s="89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T486" s="20" t="s">
        <v>161</v>
      </c>
      <c r="AU486" s="20" t="s">
        <v>88</v>
      </c>
    </row>
    <row r="487" s="2" customFormat="1" ht="16.5" customHeight="1">
      <c r="A487" s="42"/>
      <c r="B487" s="43"/>
      <c r="C487" s="208" t="s">
        <v>807</v>
      </c>
      <c r="D487" s="208" t="s">
        <v>155</v>
      </c>
      <c r="E487" s="209" t="s">
        <v>808</v>
      </c>
      <c r="F487" s="210" t="s">
        <v>809</v>
      </c>
      <c r="G487" s="211" t="s">
        <v>256</v>
      </c>
      <c r="H487" s="212">
        <v>2</v>
      </c>
      <c r="I487" s="213"/>
      <c r="J487" s="214">
        <f>ROUND(I487*H487,2)</f>
        <v>0</v>
      </c>
      <c r="K487" s="210" t="s">
        <v>32</v>
      </c>
      <c r="L487" s="48"/>
      <c r="M487" s="215" t="s">
        <v>32</v>
      </c>
      <c r="N487" s="216" t="s">
        <v>49</v>
      </c>
      <c r="O487" s="88"/>
      <c r="P487" s="217">
        <f>O487*H487</f>
        <v>0</v>
      </c>
      <c r="Q487" s="217">
        <v>0</v>
      </c>
      <c r="R487" s="217">
        <f>Q487*H487</f>
        <v>0</v>
      </c>
      <c r="S487" s="217">
        <v>0</v>
      </c>
      <c r="T487" s="218">
        <f>S487*H487</f>
        <v>0</v>
      </c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R487" s="219" t="s">
        <v>259</v>
      </c>
      <c r="AT487" s="219" t="s">
        <v>155</v>
      </c>
      <c r="AU487" s="219" t="s">
        <v>88</v>
      </c>
      <c r="AY487" s="20" t="s">
        <v>153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20" t="s">
        <v>86</v>
      </c>
      <c r="BK487" s="220">
        <f>ROUND(I487*H487,2)</f>
        <v>0</v>
      </c>
      <c r="BL487" s="20" t="s">
        <v>259</v>
      </c>
      <c r="BM487" s="219" t="s">
        <v>810</v>
      </c>
    </row>
    <row r="488" s="2" customFormat="1">
      <c r="A488" s="42"/>
      <c r="B488" s="43"/>
      <c r="C488" s="44"/>
      <c r="D488" s="221" t="s">
        <v>161</v>
      </c>
      <c r="E488" s="44"/>
      <c r="F488" s="222" t="s">
        <v>811</v>
      </c>
      <c r="G488" s="44"/>
      <c r="H488" s="44"/>
      <c r="I488" s="223"/>
      <c r="J488" s="44"/>
      <c r="K488" s="44"/>
      <c r="L488" s="48"/>
      <c r="M488" s="224"/>
      <c r="N488" s="225"/>
      <c r="O488" s="88"/>
      <c r="P488" s="88"/>
      <c r="Q488" s="88"/>
      <c r="R488" s="88"/>
      <c r="S488" s="88"/>
      <c r="T488" s="89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T488" s="20" t="s">
        <v>161</v>
      </c>
      <c r="AU488" s="20" t="s">
        <v>88</v>
      </c>
    </row>
    <row r="489" s="2" customFormat="1" ht="24.15" customHeight="1">
      <c r="A489" s="42"/>
      <c r="B489" s="43"/>
      <c r="C489" s="258" t="s">
        <v>812</v>
      </c>
      <c r="D489" s="258" t="s">
        <v>266</v>
      </c>
      <c r="E489" s="259" t="s">
        <v>813</v>
      </c>
      <c r="F489" s="260" t="s">
        <v>814</v>
      </c>
      <c r="G489" s="261" t="s">
        <v>256</v>
      </c>
      <c r="H489" s="262">
        <v>2</v>
      </c>
      <c r="I489" s="263"/>
      <c r="J489" s="264">
        <f>ROUND(I489*H489,2)</f>
        <v>0</v>
      </c>
      <c r="K489" s="260" t="s">
        <v>32</v>
      </c>
      <c r="L489" s="265"/>
      <c r="M489" s="266" t="s">
        <v>32</v>
      </c>
      <c r="N489" s="267" t="s">
        <v>49</v>
      </c>
      <c r="O489" s="88"/>
      <c r="P489" s="217">
        <f>O489*H489</f>
        <v>0</v>
      </c>
      <c r="Q489" s="217">
        <v>0.050000000000000003</v>
      </c>
      <c r="R489" s="217">
        <f>Q489*H489</f>
        <v>0.10000000000000001</v>
      </c>
      <c r="S489" s="217">
        <v>0</v>
      </c>
      <c r="T489" s="218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19" t="s">
        <v>200</v>
      </c>
      <c r="AT489" s="219" t="s">
        <v>266</v>
      </c>
      <c r="AU489" s="219" t="s">
        <v>88</v>
      </c>
      <c r="AY489" s="20" t="s">
        <v>153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20" t="s">
        <v>86</v>
      </c>
      <c r="BK489" s="220">
        <f>ROUND(I489*H489,2)</f>
        <v>0</v>
      </c>
      <c r="BL489" s="20" t="s">
        <v>159</v>
      </c>
      <c r="BM489" s="219" t="s">
        <v>815</v>
      </c>
    </row>
    <row r="490" s="2" customFormat="1">
      <c r="A490" s="42"/>
      <c r="B490" s="43"/>
      <c r="C490" s="44"/>
      <c r="D490" s="221" t="s">
        <v>161</v>
      </c>
      <c r="E490" s="44"/>
      <c r="F490" s="222" t="s">
        <v>814</v>
      </c>
      <c r="G490" s="44"/>
      <c r="H490" s="44"/>
      <c r="I490" s="223"/>
      <c r="J490" s="44"/>
      <c r="K490" s="44"/>
      <c r="L490" s="48"/>
      <c r="M490" s="224"/>
      <c r="N490" s="225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161</v>
      </c>
      <c r="AU490" s="20" t="s">
        <v>88</v>
      </c>
    </row>
    <row r="491" s="2" customFormat="1" ht="16.5" customHeight="1">
      <c r="A491" s="42"/>
      <c r="B491" s="43"/>
      <c r="C491" s="208" t="s">
        <v>816</v>
      </c>
      <c r="D491" s="208" t="s">
        <v>155</v>
      </c>
      <c r="E491" s="209" t="s">
        <v>817</v>
      </c>
      <c r="F491" s="210" t="s">
        <v>818</v>
      </c>
      <c r="G491" s="211" t="s">
        <v>256</v>
      </c>
      <c r="H491" s="212">
        <v>1</v>
      </c>
      <c r="I491" s="213"/>
      <c r="J491" s="214">
        <f>ROUND(I491*H491,2)</f>
        <v>0</v>
      </c>
      <c r="K491" s="210" t="s">
        <v>32</v>
      </c>
      <c r="L491" s="48"/>
      <c r="M491" s="215" t="s">
        <v>32</v>
      </c>
      <c r="N491" s="216" t="s">
        <v>49</v>
      </c>
      <c r="O491" s="88"/>
      <c r="P491" s="217">
        <f>O491*H491</f>
        <v>0</v>
      </c>
      <c r="Q491" s="217">
        <v>0.00092000000000000003</v>
      </c>
      <c r="R491" s="217">
        <f>Q491*H491</f>
        <v>0.00092000000000000003</v>
      </c>
      <c r="S491" s="217">
        <v>0</v>
      </c>
      <c r="T491" s="218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19" t="s">
        <v>259</v>
      </c>
      <c r="AT491" s="219" t="s">
        <v>155</v>
      </c>
      <c r="AU491" s="219" t="s">
        <v>88</v>
      </c>
      <c r="AY491" s="20" t="s">
        <v>153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20" t="s">
        <v>86</v>
      </c>
      <c r="BK491" s="220">
        <f>ROUND(I491*H491,2)</f>
        <v>0</v>
      </c>
      <c r="BL491" s="20" t="s">
        <v>259</v>
      </c>
      <c r="BM491" s="219" t="s">
        <v>819</v>
      </c>
    </row>
    <row r="492" s="2" customFormat="1">
      <c r="A492" s="42"/>
      <c r="B492" s="43"/>
      <c r="C492" s="44"/>
      <c r="D492" s="221" t="s">
        <v>161</v>
      </c>
      <c r="E492" s="44"/>
      <c r="F492" s="222" t="s">
        <v>820</v>
      </c>
      <c r="G492" s="44"/>
      <c r="H492" s="44"/>
      <c r="I492" s="223"/>
      <c r="J492" s="44"/>
      <c r="K492" s="44"/>
      <c r="L492" s="48"/>
      <c r="M492" s="224"/>
      <c r="N492" s="225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161</v>
      </c>
      <c r="AU492" s="20" t="s">
        <v>88</v>
      </c>
    </row>
    <row r="493" s="2" customFormat="1" ht="24.15" customHeight="1">
      <c r="A493" s="42"/>
      <c r="B493" s="43"/>
      <c r="C493" s="258" t="s">
        <v>821</v>
      </c>
      <c r="D493" s="258" t="s">
        <v>266</v>
      </c>
      <c r="E493" s="259" t="s">
        <v>822</v>
      </c>
      <c r="F493" s="260" t="s">
        <v>823</v>
      </c>
      <c r="G493" s="261" t="s">
        <v>256</v>
      </c>
      <c r="H493" s="262">
        <v>1</v>
      </c>
      <c r="I493" s="263"/>
      <c r="J493" s="264">
        <f>ROUND(I493*H493,2)</f>
        <v>0</v>
      </c>
      <c r="K493" s="260" t="s">
        <v>32</v>
      </c>
      <c r="L493" s="265"/>
      <c r="M493" s="266" t="s">
        <v>32</v>
      </c>
      <c r="N493" s="267" t="s">
        <v>49</v>
      </c>
      <c r="O493" s="88"/>
      <c r="P493" s="217">
        <f>O493*H493</f>
        <v>0</v>
      </c>
      <c r="Q493" s="217">
        <v>0.050000000000000003</v>
      </c>
      <c r="R493" s="217">
        <f>Q493*H493</f>
        <v>0.050000000000000003</v>
      </c>
      <c r="S493" s="217">
        <v>0</v>
      </c>
      <c r="T493" s="218">
        <f>S493*H493</f>
        <v>0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19" t="s">
        <v>200</v>
      </c>
      <c r="AT493" s="219" t="s">
        <v>266</v>
      </c>
      <c r="AU493" s="219" t="s">
        <v>88</v>
      </c>
      <c r="AY493" s="20" t="s">
        <v>153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20" t="s">
        <v>86</v>
      </c>
      <c r="BK493" s="220">
        <f>ROUND(I493*H493,2)</f>
        <v>0</v>
      </c>
      <c r="BL493" s="20" t="s">
        <v>159</v>
      </c>
      <c r="BM493" s="219" t="s">
        <v>824</v>
      </c>
    </row>
    <row r="494" s="2" customFormat="1">
      <c r="A494" s="42"/>
      <c r="B494" s="43"/>
      <c r="C494" s="44"/>
      <c r="D494" s="221" t="s">
        <v>161</v>
      </c>
      <c r="E494" s="44"/>
      <c r="F494" s="222" t="s">
        <v>823</v>
      </c>
      <c r="G494" s="44"/>
      <c r="H494" s="44"/>
      <c r="I494" s="223"/>
      <c r="J494" s="44"/>
      <c r="K494" s="44"/>
      <c r="L494" s="48"/>
      <c r="M494" s="224"/>
      <c r="N494" s="225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161</v>
      </c>
      <c r="AU494" s="20" t="s">
        <v>88</v>
      </c>
    </row>
    <row r="495" s="2" customFormat="1" ht="16.5" customHeight="1">
      <c r="A495" s="42"/>
      <c r="B495" s="43"/>
      <c r="C495" s="208" t="s">
        <v>825</v>
      </c>
      <c r="D495" s="208" t="s">
        <v>155</v>
      </c>
      <c r="E495" s="209" t="s">
        <v>826</v>
      </c>
      <c r="F495" s="210" t="s">
        <v>827</v>
      </c>
      <c r="G495" s="211" t="s">
        <v>256</v>
      </c>
      <c r="H495" s="212">
        <v>2</v>
      </c>
      <c r="I495" s="213"/>
      <c r="J495" s="214">
        <f>ROUND(I495*H495,2)</f>
        <v>0</v>
      </c>
      <c r="K495" s="210" t="s">
        <v>32</v>
      </c>
      <c r="L495" s="48"/>
      <c r="M495" s="215" t="s">
        <v>32</v>
      </c>
      <c r="N495" s="216" t="s">
        <v>49</v>
      </c>
      <c r="O495" s="88"/>
      <c r="P495" s="217">
        <f>O495*H495</f>
        <v>0</v>
      </c>
      <c r="Q495" s="217">
        <v>0</v>
      </c>
      <c r="R495" s="217">
        <f>Q495*H495</f>
        <v>0</v>
      </c>
      <c r="S495" s="217">
        <v>0</v>
      </c>
      <c r="T495" s="218">
        <f>S495*H495</f>
        <v>0</v>
      </c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R495" s="219" t="s">
        <v>259</v>
      </c>
      <c r="AT495" s="219" t="s">
        <v>155</v>
      </c>
      <c r="AU495" s="219" t="s">
        <v>88</v>
      </c>
      <c r="AY495" s="20" t="s">
        <v>153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20" t="s">
        <v>86</v>
      </c>
      <c r="BK495" s="220">
        <f>ROUND(I495*H495,2)</f>
        <v>0</v>
      </c>
      <c r="BL495" s="20" t="s">
        <v>259</v>
      </c>
      <c r="BM495" s="219" t="s">
        <v>828</v>
      </c>
    </row>
    <row r="496" s="2" customFormat="1">
      <c r="A496" s="42"/>
      <c r="B496" s="43"/>
      <c r="C496" s="44"/>
      <c r="D496" s="221" t="s">
        <v>161</v>
      </c>
      <c r="E496" s="44"/>
      <c r="F496" s="222" t="s">
        <v>829</v>
      </c>
      <c r="G496" s="44"/>
      <c r="H496" s="44"/>
      <c r="I496" s="223"/>
      <c r="J496" s="44"/>
      <c r="K496" s="44"/>
      <c r="L496" s="48"/>
      <c r="M496" s="224"/>
      <c r="N496" s="225"/>
      <c r="O496" s="88"/>
      <c r="P496" s="88"/>
      <c r="Q496" s="88"/>
      <c r="R496" s="88"/>
      <c r="S496" s="88"/>
      <c r="T496" s="89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T496" s="20" t="s">
        <v>161</v>
      </c>
      <c r="AU496" s="20" t="s">
        <v>88</v>
      </c>
    </row>
    <row r="497" s="2" customFormat="1" ht="16.5" customHeight="1">
      <c r="A497" s="42"/>
      <c r="B497" s="43"/>
      <c r="C497" s="258" t="s">
        <v>830</v>
      </c>
      <c r="D497" s="258" t="s">
        <v>266</v>
      </c>
      <c r="E497" s="259" t="s">
        <v>831</v>
      </c>
      <c r="F497" s="260" t="s">
        <v>832</v>
      </c>
      <c r="G497" s="261" t="s">
        <v>256</v>
      </c>
      <c r="H497" s="262">
        <v>2</v>
      </c>
      <c r="I497" s="263"/>
      <c r="J497" s="264">
        <f>ROUND(I497*H497,2)</f>
        <v>0</v>
      </c>
      <c r="K497" s="260" t="s">
        <v>32</v>
      </c>
      <c r="L497" s="265"/>
      <c r="M497" s="266" t="s">
        <v>32</v>
      </c>
      <c r="N497" s="267" t="s">
        <v>49</v>
      </c>
      <c r="O497" s="88"/>
      <c r="P497" s="217">
        <f>O497*H497</f>
        <v>0</v>
      </c>
      <c r="Q497" s="217">
        <v>0.0023999999999999998</v>
      </c>
      <c r="R497" s="217">
        <f>Q497*H497</f>
        <v>0.0047999999999999996</v>
      </c>
      <c r="S497" s="217">
        <v>0</v>
      </c>
      <c r="T497" s="218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19" t="s">
        <v>365</v>
      </c>
      <c r="AT497" s="219" t="s">
        <v>266</v>
      </c>
      <c r="AU497" s="219" t="s">
        <v>88</v>
      </c>
      <c r="AY497" s="20" t="s">
        <v>153</v>
      </c>
      <c r="BE497" s="220">
        <f>IF(N497="základní",J497,0)</f>
        <v>0</v>
      </c>
      <c r="BF497" s="220">
        <f>IF(N497="snížená",J497,0)</f>
        <v>0</v>
      </c>
      <c r="BG497" s="220">
        <f>IF(N497="zákl. přenesená",J497,0)</f>
        <v>0</v>
      </c>
      <c r="BH497" s="220">
        <f>IF(N497="sníž. přenesená",J497,0)</f>
        <v>0</v>
      </c>
      <c r="BI497" s="220">
        <f>IF(N497="nulová",J497,0)</f>
        <v>0</v>
      </c>
      <c r="BJ497" s="20" t="s">
        <v>86</v>
      </c>
      <c r="BK497" s="220">
        <f>ROUND(I497*H497,2)</f>
        <v>0</v>
      </c>
      <c r="BL497" s="20" t="s">
        <v>259</v>
      </c>
      <c r="BM497" s="219" t="s">
        <v>833</v>
      </c>
    </row>
    <row r="498" s="2" customFormat="1">
      <c r="A498" s="42"/>
      <c r="B498" s="43"/>
      <c r="C498" s="44"/>
      <c r="D498" s="221" t="s">
        <v>161</v>
      </c>
      <c r="E498" s="44"/>
      <c r="F498" s="222" t="s">
        <v>832</v>
      </c>
      <c r="G498" s="44"/>
      <c r="H498" s="44"/>
      <c r="I498" s="223"/>
      <c r="J498" s="44"/>
      <c r="K498" s="44"/>
      <c r="L498" s="48"/>
      <c r="M498" s="224"/>
      <c r="N498" s="225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161</v>
      </c>
      <c r="AU498" s="20" t="s">
        <v>88</v>
      </c>
    </row>
    <row r="499" s="2" customFormat="1" ht="16.5" customHeight="1">
      <c r="A499" s="42"/>
      <c r="B499" s="43"/>
      <c r="C499" s="208" t="s">
        <v>834</v>
      </c>
      <c r="D499" s="208" t="s">
        <v>155</v>
      </c>
      <c r="E499" s="209" t="s">
        <v>835</v>
      </c>
      <c r="F499" s="210" t="s">
        <v>836</v>
      </c>
      <c r="G499" s="211" t="s">
        <v>256</v>
      </c>
      <c r="H499" s="212">
        <v>9</v>
      </c>
      <c r="I499" s="213"/>
      <c r="J499" s="214">
        <f>ROUND(I499*H499,2)</f>
        <v>0</v>
      </c>
      <c r="K499" s="210" t="s">
        <v>32</v>
      </c>
      <c r="L499" s="48"/>
      <c r="M499" s="215" t="s">
        <v>32</v>
      </c>
      <c r="N499" s="216" t="s">
        <v>49</v>
      </c>
      <c r="O499" s="88"/>
      <c r="P499" s="217">
        <f>O499*H499</f>
        <v>0</v>
      </c>
      <c r="Q499" s="217">
        <v>0</v>
      </c>
      <c r="R499" s="217">
        <f>Q499*H499</f>
        <v>0</v>
      </c>
      <c r="S499" s="217">
        <v>0</v>
      </c>
      <c r="T499" s="218">
        <f>S499*H499</f>
        <v>0</v>
      </c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R499" s="219" t="s">
        <v>259</v>
      </c>
      <c r="AT499" s="219" t="s">
        <v>155</v>
      </c>
      <c r="AU499" s="219" t="s">
        <v>88</v>
      </c>
      <c r="AY499" s="20" t="s">
        <v>153</v>
      </c>
      <c r="BE499" s="220">
        <f>IF(N499="základní",J499,0)</f>
        <v>0</v>
      </c>
      <c r="BF499" s="220">
        <f>IF(N499="snížená",J499,0)</f>
        <v>0</v>
      </c>
      <c r="BG499" s="220">
        <f>IF(N499="zákl. přenesená",J499,0)</f>
        <v>0</v>
      </c>
      <c r="BH499" s="220">
        <f>IF(N499="sníž. přenesená",J499,0)</f>
        <v>0</v>
      </c>
      <c r="BI499" s="220">
        <f>IF(N499="nulová",J499,0)</f>
        <v>0</v>
      </c>
      <c r="BJ499" s="20" t="s">
        <v>86</v>
      </c>
      <c r="BK499" s="220">
        <f>ROUND(I499*H499,2)</f>
        <v>0</v>
      </c>
      <c r="BL499" s="20" t="s">
        <v>259</v>
      </c>
      <c r="BM499" s="219" t="s">
        <v>837</v>
      </c>
    </row>
    <row r="500" s="2" customFormat="1">
      <c r="A500" s="42"/>
      <c r="B500" s="43"/>
      <c r="C500" s="44"/>
      <c r="D500" s="221" t="s">
        <v>161</v>
      </c>
      <c r="E500" s="44"/>
      <c r="F500" s="222" t="s">
        <v>838</v>
      </c>
      <c r="G500" s="44"/>
      <c r="H500" s="44"/>
      <c r="I500" s="223"/>
      <c r="J500" s="44"/>
      <c r="K500" s="44"/>
      <c r="L500" s="48"/>
      <c r="M500" s="224"/>
      <c r="N500" s="225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161</v>
      </c>
      <c r="AU500" s="20" t="s">
        <v>88</v>
      </c>
    </row>
    <row r="501" s="2" customFormat="1" ht="16.5" customHeight="1">
      <c r="A501" s="42"/>
      <c r="B501" s="43"/>
      <c r="C501" s="258" t="s">
        <v>839</v>
      </c>
      <c r="D501" s="258" t="s">
        <v>266</v>
      </c>
      <c r="E501" s="259" t="s">
        <v>840</v>
      </c>
      <c r="F501" s="260" t="s">
        <v>841</v>
      </c>
      <c r="G501" s="261" t="s">
        <v>256</v>
      </c>
      <c r="H501" s="262">
        <v>9</v>
      </c>
      <c r="I501" s="263"/>
      <c r="J501" s="264">
        <f>ROUND(I501*H501,2)</f>
        <v>0</v>
      </c>
      <c r="K501" s="260" t="s">
        <v>32</v>
      </c>
      <c r="L501" s="265"/>
      <c r="M501" s="266" t="s">
        <v>32</v>
      </c>
      <c r="N501" s="267" t="s">
        <v>49</v>
      </c>
      <c r="O501" s="88"/>
      <c r="P501" s="217">
        <f>O501*H501</f>
        <v>0</v>
      </c>
      <c r="Q501" s="217">
        <v>0.00014999999999999999</v>
      </c>
      <c r="R501" s="217">
        <f>Q501*H501</f>
        <v>0.0013499999999999999</v>
      </c>
      <c r="S501" s="217">
        <v>0</v>
      </c>
      <c r="T501" s="218">
        <f>S501*H501</f>
        <v>0</v>
      </c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R501" s="219" t="s">
        <v>365</v>
      </c>
      <c r="AT501" s="219" t="s">
        <v>266</v>
      </c>
      <c r="AU501" s="219" t="s">
        <v>88</v>
      </c>
      <c r="AY501" s="20" t="s">
        <v>153</v>
      </c>
      <c r="BE501" s="220">
        <f>IF(N501="základní",J501,0)</f>
        <v>0</v>
      </c>
      <c r="BF501" s="220">
        <f>IF(N501="snížená",J501,0)</f>
        <v>0</v>
      </c>
      <c r="BG501" s="220">
        <f>IF(N501="zákl. přenesená",J501,0)</f>
        <v>0</v>
      </c>
      <c r="BH501" s="220">
        <f>IF(N501="sníž. přenesená",J501,0)</f>
        <v>0</v>
      </c>
      <c r="BI501" s="220">
        <f>IF(N501="nulová",J501,0)</f>
        <v>0</v>
      </c>
      <c r="BJ501" s="20" t="s">
        <v>86</v>
      </c>
      <c r="BK501" s="220">
        <f>ROUND(I501*H501,2)</f>
        <v>0</v>
      </c>
      <c r="BL501" s="20" t="s">
        <v>259</v>
      </c>
      <c r="BM501" s="219" t="s">
        <v>842</v>
      </c>
    </row>
    <row r="502" s="2" customFormat="1">
      <c r="A502" s="42"/>
      <c r="B502" s="43"/>
      <c r="C502" s="44"/>
      <c r="D502" s="221" t="s">
        <v>161</v>
      </c>
      <c r="E502" s="44"/>
      <c r="F502" s="222" t="s">
        <v>841</v>
      </c>
      <c r="G502" s="44"/>
      <c r="H502" s="44"/>
      <c r="I502" s="223"/>
      <c r="J502" s="44"/>
      <c r="K502" s="44"/>
      <c r="L502" s="48"/>
      <c r="M502" s="224"/>
      <c r="N502" s="225"/>
      <c r="O502" s="88"/>
      <c r="P502" s="88"/>
      <c r="Q502" s="88"/>
      <c r="R502" s="88"/>
      <c r="S502" s="88"/>
      <c r="T502" s="89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T502" s="20" t="s">
        <v>161</v>
      </c>
      <c r="AU502" s="20" t="s">
        <v>88</v>
      </c>
    </row>
    <row r="503" s="2" customFormat="1" ht="16.5" customHeight="1">
      <c r="A503" s="42"/>
      <c r="B503" s="43"/>
      <c r="C503" s="208" t="s">
        <v>843</v>
      </c>
      <c r="D503" s="208" t="s">
        <v>155</v>
      </c>
      <c r="E503" s="209" t="s">
        <v>844</v>
      </c>
      <c r="F503" s="210" t="s">
        <v>845</v>
      </c>
      <c r="G503" s="211" t="s">
        <v>256</v>
      </c>
      <c r="H503" s="212">
        <v>9</v>
      </c>
      <c r="I503" s="213"/>
      <c r="J503" s="214">
        <f>ROUND(I503*H503,2)</f>
        <v>0</v>
      </c>
      <c r="K503" s="210" t="s">
        <v>32</v>
      </c>
      <c r="L503" s="48"/>
      <c r="M503" s="215" t="s">
        <v>32</v>
      </c>
      <c r="N503" s="216" t="s">
        <v>49</v>
      </c>
      <c r="O503" s="88"/>
      <c r="P503" s="217">
        <f>O503*H503</f>
        <v>0</v>
      </c>
      <c r="Q503" s="217">
        <v>0</v>
      </c>
      <c r="R503" s="217">
        <f>Q503*H503</f>
        <v>0</v>
      </c>
      <c r="S503" s="217">
        <v>0</v>
      </c>
      <c r="T503" s="218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19" t="s">
        <v>259</v>
      </c>
      <c r="AT503" s="219" t="s">
        <v>155</v>
      </c>
      <c r="AU503" s="219" t="s">
        <v>88</v>
      </c>
      <c r="AY503" s="20" t="s">
        <v>153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20" t="s">
        <v>86</v>
      </c>
      <c r="BK503" s="220">
        <f>ROUND(I503*H503,2)</f>
        <v>0</v>
      </c>
      <c r="BL503" s="20" t="s">
        <v>259</v>
      </c>
      <c r="BM503" s="219" t="s">
        <v>846</v>
      </c>
    </row>
    <row r="504" s="2" customFormat="1">
      <c r="A504" s="42"/>
      <c r="B504" s="43"/>
      <c r="C504" s="44"/>
      <c r="D504" s="221" t="s">
        <v>161</v>
      </c>
      <c r="E504" s="44"/>
      <c r="F504" s="222" t="s">
        <v>847</v>
      </c>
      <c r="G504" s="44"/>
      <c r="H504" s="44"/>
      <c r="I504" s="223"/>
      <c r="J504" s="44"/>
      <c r="K504" s="44"/>
      <c r="L504" s="48"/>
      <c r="M504" s="224"/>
      <c r="N504" s="225"/>
      <c r="O504" s="88"/>
      <c r="P504" s="88"/>
      <c r="Q504" s="88"/>
      <c r="R504" s="88"/>
      <c r="S504" s="88"/>
      <c r="T504" s="89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T504" s="20" t="s">
        <v>161</v>
      </c>
      <c r="AU504" s="20" t="s">
        <v>88</v>
      </c>
    </row>
    <row r="505" s="2" customFormat="1" ht="21.75" customHeight="1">
      <c r="A505" s="42"/>
      <c r="B505" s="43"/>
      <c r="C505" s="258" t="s">
        <v>848</v>
      </c>
      <c r="D505" s="258" t="s">
        <v>266</v>
      </c>
      <c r="E505" s="259" t="s">
        <v>849</v>
      </c>
      <c r="F505" s="260" t="s">
        <v>850</v>
      </c>
      <c r="G505" s="261" t="s">
        <v>256</v>
      </c>
      <c r="H505" s="262">
        <v>9</v>
      </c>
      <c r="I505" s="263"/>
      <c r="J505" s="264">
        <f>ROUND(I505*H505,2)</f>
        <v>0</v>
      </c>
      <c r="K505" s="260" t="s">
        <v>32</v>
      </c>
      <c r="L505" s="265"/>
      <c r="M505" s="266" t="s">
        <v>32</v>
      </c>
      <c r="N505" s="267" t="s">
        <v>49</v>
      </c>
      <c r="O505" s="88"/>
      <c r="P505" s="217">
        <f>O505*H505</f>
        <v>0</v>
      </c>
      <c r="Q505" s="217">
        <v>0.050000000000000003</v>
      </c>
      <c r="R505" s="217">
        <f>Q505*H505</f>
        <v>0.45000000000000001</v>
      </c>
      <c r="S505" s="217">
        <v>0</v>
      </c>
      <c r="T505" s="218">
        <f>S505*H505</f>
        <v>0</v>
      </c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R505" s="219" t="s">
        <v>200</v>
      </c>
      <c r="AT505" s="219" t="s">
        <v>266</v>
      </c>
      <c r="AU505" s="219" t="s">
        <v>88</v>
      </c>
      <c r="AY505" s="20" t="s">
        <v>153</v>
      </c>
      <c r="BE505" s="220">
        <f>IF(N505="základní",J505,0)</f>
        <v>0</v>
      </c>
      <c r="BF505" s="220">
        <f>IF(N505="snížená",J505,0)</f>
        <v>0</v>
      </c>
      <c r="BG505" s="220">
        <f>IF(N505="zákl. přenesená",J505,0)</f>
        <v>0</v>
      </c>
      <c r="BH505" s="220">
        <f>IF(N505="sníž. přenesená",J505,0)</f>
        <v>0</v>
      </c>
      <c r="BI505" s="220">
        <f>IF(N505="nulová",J505,0)</f>
        <v>0</v>
      </c>
      <c r="BJ505" s="20" t="s">
        <v>86</v>
      </c>
      <c r="BK505" s="220">
        <f>ROUND(I505*H505,2)</f>
        <v>0</v>
      </c>
      <c r="BL505" s="20" t="s">
        <v>159</v>
      </c>
      <c r="BM505" s="219" t="s">
        <v>851</v>
      </c>
    </row>
    <row r="506" s="2" customFormat="1">
      <c r="A506" s="42"/>
      <c r="B506" s="43"/>
      <c r="C506" s="44"/>
      <c r="D506" s="221" t="s">
        <v>161</v>
      </c>
      <c r="E506" s="44"/>
      <c r="F506" s="222" t="s">
        <v>850</v>
      </c>
      <c r="G506" s="44"/>
      <c r="H506" s="44"/>
      <c r="I506" s="223"/>
      <c r="J506" s="44"/>
      <c r="K506" s="44"/>
      <c r="L506" s="48"/>
      <c r="M506" s="224"/>
      <c r="N506" s="225"/>
      <c r="O506" s="88"/>
      <c r="P506" s="88"/>
      <c r="Q506" s="88"/>
      <c r="R506" s="88"/>
      <c r="S506" s="88"/>
      <c r="T506" s="89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T506" s="20" t="s">
        <v>161</v>
      </c>
      <c r="AU506" s="20" t="s">
        <v>88</v>
      </c>
    </row>
    <row r="507" s="2" customFormat="1" ht="16.5" customHeight="1">
      <c r="A507" s="42"/>
      <c r="B507" s="43"/>
      <c r="C507" s="208" t="s">
        <v>852</v>
      </c>
      <c r="D507" s="208" t="s">
        <v>155</v>
      </c>
      <c r="E507" s="209" t="s">
        <v>853</v>
      </c>
      <c r="F507" s="210" t="s">
        <v>854</v>
      </c>
      <c r="G507" s="211" t="s">
        <v>256</v>
      </c>
      <c r="H507" s="212">
        <v>2</v>
      </c>
      <c r="I507" s="213"/>
      <c r="J507" s="214">
        <f>ROUND(I507*H507,2)</f>
        <v>0</v>
      </c>
      <c r="K507" s="210" t="s">
        <v>32</v>
      </c>
      <c r="L507" s="48"/>
      <c r="M507" s="215" t="s">
        <v>32</v>
      </c>
      <c r="N507" s="216" t="s">
        <v>49</v>
      </c>
      <c r="O507" s="88"/>
      <c r="P507" s="217">
        <f>O507*H507</f>
        <v>0</v>
      </c>
      <c r="Q507" s="217">
        <v>0</v>
      </c>
      <c r="R507" s="217">
        <f>Q507*H507</f>
        <v>0</v>
      </c>
      <c r="S507" s="217">
        <v>0.0149</v>
      </c>
      <c r="T507" s="218">
        <f>S507*H507</f>
        <v>0.0298</v>
      </c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R507" s="219" t="s">
        <v>259</v>
      </c>
      <c r="AT507" s="219" t="s">
        <v>155</v>
      </c>
      <c r="AU507" s="219" t="s">
        <v>88</v>
      </c>
      <c r="AY507" s="20" t="s">
        <v>153</v>
      </c>
      <c r="BE507" s="220">
        <f>IF(N507="základní",J507,0)</f>
        <v>0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20" t="s">
        <v>86</v>
      </c>
      <c r="BK507" s="220">
        <f>ROUND(I507*H507,2)</f>
        <v>0</v>
      </c>
      <c r="BL507" s="20" t="s">
        <v>259</v>
      </c>
      <c r="BM507" s="219" t="s">
        <v>855</v>
      </c>
    </row>
    <row r="508" s="2" customFormat="1">
      <c r="A508" s="42"/>
      <c r="B508" s="43"/>
      <c r="C508" s="44"/>
      <c r="D508" s="221" t="s">
        <v>161</v>
      </c>
      <c r="E508" s="44"/>
      <c r="F508" s="222" t="s">
        <v>856</v>
      </c>
      <c r="G508" s="44"/>
      <c r="H508" s="44"/>
      <c r="I508" s="223"/>
      <c r="J508" s="44"/>
      <c r="K508" s="44"/>
      <c r="L508" s="48"/>
      <c r="M508" s="224"/>
      <c r="N508" s="225"/>
      <c r="O508" s="88"/>
      <c r="P508" s="88"/>
      <c r="Q508" s="88"/>
      <c r="R508" s="88"/>
      <c r="S508" s="88"/>
      <c r="T508" s="89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T508" s="20" t="s">
        <v>161</v>
      </c>
      <c r="AU508" s="20" t="s">
        <v>88</v>
      </c>
    </row>
    <row r="509" s="13" customFormat="1">
      <c r="A509" s="13"/>
      <c r="B509" s="226"/>
      <c r="C509" s="227"/>
      <c r="D509" s="221" t="s">
        <v>163</v>
      </c>
      <c r="E509" s="228" t="s">
        <v>32</v>
      </c>
      <c r="F509" s="229" t="s">
        <v>857</v>
      </c>
      <c r="G509" s="227"/>
      <c r="H509" s="228" t="s">
        <v>32</v>
      </c>
      <c r="I509" s="230"/>
      <c r="J509" s="227"/>
      <c r="K509" s="227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163</v>
      </c>
      <c r="AU509" s="235" t="s">
        <v>88</v>
      </c>
      <c r="AV509" s="13" t="s">
        <v>86</v>
      </c>
      <c r="AW509" s="13" t="s">
        <v>39</v>
      </c>
      <c r="AX509" s="13" t="s">
        <v>78</v>
      </c>
      <c r="AY509" s="235" t="s">
        <v>153</v>
      </c>
    </row>
    <row r="510" s="14" customFormat="1">
      <c r="A510" s="14"/>
      <c r="B510" s="236"/>
      <c r="C510" s="237"/>
      <c r="D510" s="221" t="s">
        <v>163</v>
      </c>
      <c r="E510" s="238" t="s">
        <v>32</v>
      </c>
      <c r="F510" s="239" t="s">
        <v>88</v>
      </c>
      <c r="G510" s="237"/>
      <c r="H510" s="240">
        <v>2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163</v>
      </c>
      <c r="AU510" s="246" t="s">
        <v>88</v>
      </c>
      <c r="AV510" s="14" t="s">
        <v>88</v>
      </c>
      <c r="AW510" s="14" t="s">
        <v>39</v>
      </c>
      <c r="AX510" s="14" t="s">
        <v>86</v>
      </c>
      <c r="AY510" s="246" t="s">
        <v>153</v>
      </c>
    </row>
    <row r="511" s="2" customFormat="1" ht="16.5" customHeight="1">
      <c r="A511" s="42"/>
      <c r="B511" s="43"/>
      <c r="C511" s="208" t="s">
        <v>858</v>
      </c>
      <c r="D511" s="208" t="s">
        <v>155</v>
      </c>
      <c r="E511" s="209" t="s">
        <v>859</v>
      </c>
      <c r="F511" s="210" t="s">
        <v>860</v>
      </c>
      <c r="G511" s="211" t="s">
        <v>256</v>
      </c>
      <c r="H511" s="212">
        <v>8</v>
      </c>
      <c r="I511" s="213"/>
      <c r="J511" s="214">
        <f>ROUND(I511*H511,2)</f>
        <v>0</v>
      </c>
      <c r="K511" s="210" t="s">
        <v>32</v>
      </c>
      <c r="L511" s="48"/>
      <c r="M511" s="215" t="s">
        <v>32</v>
      </c>
      <c r="N511" s="216" t="s">
        <v>49</v>
      </c>
      <c r="O511" s="88"/>
      <c r="P511" s="217">
        <f>O511*H511</f>
        <v>0</v>
      </c>
      <c r="Q511" s="217">
        <v>0.00046999999999999999</v>
      </c>
      <c r="R511" s="217">
        <f>Q511*H511</f>
        <v>0.0037599999999999999</v>
      </c>
      <c r="S511" s="217">
        <v>0</v>
      </c>
      <c r="T511" s="218">
        <f>S511*H511</f>
        <v>0</v>
      </c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R511" s="219" t="s">
        <v>259</v>
      </c>
      <c r="AT511" s="219" t="s">
        <v>155</v>
      </c>
      <c r="AU511" s="219" t="s">
        <v>88</v>
      </c>
      <c r="AY511" s="20" t="s">
        <v>153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20" t="s">
        <v>86</v>
      </c>
      <c r="BK511" s="220">
        <f>ROUND(I511*H511,2)</f>
        <v>0</v>
      </c>
      <c r="BL511" s="20" t="s">
        <v>259</v>
      </c>
      <c r="BM511" s="219" t="s">
        <v>861</v>
      </c>
    </row>
    <row r="512" s="2" customFormat="1">
      <c r="A512" s="42"/>
      <c r="B512" s="43"/>
      <c r="C512" s="44"/>
      <c r="D512" s="221" t="s">
        <v>161</v>
      </c>
      <c r="E512" s="44"/>
      <c r="F512" s="222" t="s">
        <v>862</v>
      </c>
      <c r="G512" s="44"/>
      <c r="H512" s="44"/>
      <c r="I512" s="223"/>
      <c r="J512" s="44"/>
      <c r="K512" s="44"/>
      <c r="L512" s="48"/>
      <c r="M512" s="224"/>
      <c r="N512" s="225"/>
      <c r="O512" s="88"/>
      <c r="P512" s="88"/>
      <c r="Q512" s="88"/>
      <c r="R512" s="88"/>
      <c r="S512" s="88"/>
      <c r="T512" s="89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T512" s="20" t="s">
        <v>161</v>
      </c>
      <c r="AU512" s="20" t="s">
        <v>88</v>
      </c>
    </row>
    <row r="513" s="2" customFormat="1" ht="24.15" customHeight="1">
      <c r="A513" s="42"/>
      <c r="B513" s="43"/>
      <c r="C513" s="258" t="s">
        <v>863</v>
      </c>
      <c r="D513" s="258" t="s">
        <v>266</v>
      </c>
      <c r="E513" s="259" t="s">
        <v>864</v>
      </c>
      <c r="F513" s="260" t="s">
        <v>865</v>
      </c>
      <c r="G513" s="261" t="s">
        <v>256</v>
      </c>
      <c r="H513" s="262">
        <v>8</v>
      </c>
      <c r="I513" s="263"/>
      <c r="J513" s="264">
        <f>ROUND(I513*H513,2)</f>
        <v>0</v>
      </c>
      <c r="K513" s="260" t="s">
        <v>32</v>
      </c>
      <c r="L513" s="265"/>
      <c r="M513" s="266" t="s">
        <v>32</v>
      </c>
      <c r="N513" s="267" t="s">
        <v>49</v>
      </c>
      <c r="O513" s="88"/>
      <c r="P513" s="217">
        <f>O513*H513</f>
        <v>0</v>
      </c>
      <c r="Q513" s="217">
        <v>0.01</v>
      </c>
      <c r="R513" s="217">
        <f>Q513*H513</f>
        <v>0.080000000000000002</v>
      </c>
      <c r="S513" s="217">
        <v>0</v>
      </c>
      <c r="T513" s="218">
        <f>S513*H513</f>
        <v>0</v>
      </c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R513" s="219" t="s">
        <v>200</v>
      </c>
      <c r="AT513" s="219" t="s">
        <v>266</v>
      </c>
      <c r="AU513" s="219" t="s">
        <v>88</v>
      </c>
      <c r="AY513" s="20" t="s">
        <v>153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20" t="s">
        <v>86</v>
      </c>
      <c r="BK513" s="220">
        <f>ROUND(I513*H513,2)</f>
        <v>0</v>
      </c>
      <c r="BL513" s="20" t="s">
        <v>159</v>
      </c>
      <c r="BM513" s="219" t="s">
        <v>866</v>
      </c>
    </row>
    <row r="514" s="2" customFormat="1">
      <c r="A514" s="42"/>
      <c r="B514" s="43"/>
      <c r="C514" s="44"/>
      <c r="D514" s="221" t="s">
        <v>161</v>
      </c>
      <c r="E514" s="44"/>
      <c r="F514" s="222" t="s">
        <v>865</v>
      </c>
      <c r="G514" s="44"/>
      <c r="H514" s="44"/>
      <c r="I514" s="223"/>
      <c r="J514" s="44"/>
      <c r="K514" s="44"/>
      <c r="L514" s="48"/>
      <c r="M514" s="224"/>
      <c r="N514" s="225"/>
      <c r="O514" s="88"/>
      <c r="P514" s="88"/>
      <c r="Q514" s="88"/>
      <c r="R514" s="88"/>
      <c r="S514" s="88"/>
      <c r="T514" s="89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T514" s="20" t="s">
        <v>161</v>
      </c>
      <c r="AU514" s="20" t="s">
        <v>88</v>
      </c>
    </row>
    <row r="515" s="2" customFormat="1" ht="16.5" customHeight="1">
      <c r="A515" s="42"/>
      <c r="B515" s="43"/>
      <c r="C515" s="208" t="s">
        <v>867</v>
      </c>
      <c r="D515" s="208" t="s">
        <v>155</v>
      </c>
      <c r="E515" s="209" t="s">
        <v>868</v>
      </c>
      <c r="F515" s="210" t="s">
        <v>869</v>
      </c>
      <c r="G515" s="211" t="s">
        <v>256</v>
      </c>
      <c r="H515" s="212">
        <v>2</v>
      </c>
      <c r="I515" s="213"/>
      <c r="J515" s="214">
        <f>ROUND(I515*H515,2)</f>
        <v>0</v>
      </c>
      <c r="K515" s="210" t="s">
        <v>32</v>
      </c>
      <c r="L515" s="48"/>
      <c r="M515" s="215" t="s">
        <v>32</v>
      </c>
      <c r="N515" s="216" t="s">
        <v>49</v>
      </c>
      <c r="O515" s="88"/>
      <c r="P515" s="217">
        <f>O515*H515</f>
        <v>0</v>
      </c>
      <c r="Q515" s="217">
        <v>0.00040000000000000002</v>
      </c>
      <c r="R515" s="217">
        <f>Q515*H515</f>
        <v>0.00080000000000000004</v>
      </c>
      <c r="S515" s="217">
        <v>0</v>
      </c>
      <c r="T515" s="218">
        <f>S515*H515</f>
        <v>0</v>
      </c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R515" s="219" t="s">
        <v>259</v>
      </c>
      <c r="AT515" s="219" t="s">
        <v>155</v>
      </c>
      <c r="AU515" s="219" t="s">
        <v>88</v>
      </c>
      <c r="AY515" s="20" t="s">
        <v>153</v>
      </c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20" t="s">
        <v>86</v>
      </c>
      <c r="BK515" s="220">
        <f>ROUND(I515*H515,2)</f>
        <v>0</v>
      </c>
      <c r="BL515" s="20" t="s">
        <v>259</v>
      </c>
      <c r="BM515" s="219" t="s">
        <v>870</v>
      </c>
    </row>
    <row r="516" s="2" customFormat="1">
      <c r="A516" s="42"/>
      <c r="B516" s="43"/>
      <c r="C516" s="44"/>
      <c r="D516" s="221" t="s">
        <v>161</v>
      </c>
      <c r="E516" s="44"/>
      <c r="F516" s="222" t="s">
        <v>871</v>
      </c>
      <c r="G516" s="44"/>
      <c r="H516" s="44"/>
      <c r="I516" s="223"/>
      <c r="J516" s="44"/>
      <c r="K516" s="44"/>
      <c r="L516" s="48"/>
      <c r="M516" s="224"/>
      <c r="N516" s="225"/>
      <c r="O516" s="88"/>
      <c r="P516" s="88"/>
      <c r="Q516" s="88"/>
      <c r="R516" s="88"/>
      <c r="S516" s="88"/>
      <c r="T516" s="89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T516" s="20" t="s">
        <v>161</v>
      </c>
      <c r="AU516" s="20" t="s">
        <v>88</v>
      </c>
    </row>
    <row r="517" s="2" customFormat="1" ht="24.15" customHeight="1">
      <c r="A517" s="42"/>
      <c r="B517" s="43"/>
      <c r="C517" s="258" t="s">
        <v>872</v>
      </c>
      <c r="D517" s="258" t="s">
        <v>266</v>
      </c>
      <c r="E517" s="259" t="s">
        <v>873</v>
      </c>
      <c r="F517" s="260" t="s">
        <v>874</v>
      </c>
      <c r="G517" s="261" t="s">
        <v>256</v>
      </c>
      <c r="H517" s="262">
        <v>2</v>
      </c>
      <c r="I517" s="263"/>
      <c r="J517" s="264">
        <f>ROUND(I517*H517,2)</f>
        <v>0</v>
      </c>
      <c r="K517" s="260" t="s">
        <v>32</v>
      </c>
      <c r="L517" s="265"/>
      <c r="M517" s="266" t="s">
        <v>32</v>
      </c>
      <c r="N517" s="267" t="s">
        <v>49</v>
      </c>
      <c r="O517" s="88"/>
      <c r="P517" s="217">
        <f>O517*H517</f>
        <v>0</v>
      </c>
      <c r="Q517" s="217">
        <v>0.01</v>
      </c>
      <c r="R517" s="217">
        <f>Q517*H517</f>
        <v>0.02</v>
      </c>
      <c r="S517" s="217">
        <v>0</v>
      </c>
      <c r="T517" s="218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19" t="s">
        <v>200</v>
      </c>
      <c r="AT517" s="219" t="s">
        <v>266</v>
      </c>
      <c r="AU517" s="219" t="s">
        <v>88</v>
      </c>
      <c r="AY517" s="20" t="s">
        <v>153</v>
      </c>
      <c r="BE517" s="220">
        <f>IF(N517="základní",J517,0)</f>
        <v>0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20" t="s">
        <v>86</v>
      </c>
      <c r="BK517" s="220">
        <f>ROUND(I517*H517,2)</f>
        <v>0</v>
      </c>
      <c r="BL517" s="20" t="s">
        <v>159</v>
      </c>
      <c r="BM517" s="219" t="s">
        <v>875</v>
      </c>
    </row>
    <row r="518" s="2" customFormat="1">
      <c r="A518" s="42"/>
      <c r="B518" s="43"/>
      <c r="C518" s="44"/>
      <c r="D518" s="221" t="s">
        <v>161</v>
      </c>
      <c r="E518" s="44"/>
      <c r="F518" s="222" t="s">
        <v>874</v>
      </c>
      <c r="G518" s="44"/>
      <c r="H518" s="44"/>
      <c r="I518" s="223"/>
      <c r="J518" s="44"/>
      <c r="K518" s="44"/>
      <c r="L518" s="48"/>
      <c r="M518" s="224"/>
      <c r="N518" s="225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161</v>
      </c>
      <c r="AU518" s="20" t="s">
        <v>88</v>
      </c>
    </row>
    <row r="519" s="2" customFormat="1" ht="16.5" customHeight="1">
      <c r="A519" s="42"/>
      <c r="B519" s="43"/>
      <c r="C519" s="208" t="s">
        <v>876</v>
      </c>
      <c r="D519" s="208" t="s">
        <v>155</v>
      </c>
      <c r="E519" s="209" t="s">
        <v>877</v>
      </c>
      <c r="F519" s="210" t="s">
        <v>878</v>
      </c>
      <c r="G519" s="211" t="s">
        <v>256</v>
      </c>
      <c r="H519" s="212">
        <v>20</v>
      </c>
      <c r="I519" s="213"/>
      <c r="J519" s="214">
        <f>ROUND(I519*H519,2)</f>
        <v>0</v>
      </c>
      <c r="K519" s="210" t="s">
        <v>32</v>
      </c>
      <c r="L519" s="48"/>
      <c r="M519" s="215" t="s">
        <v>32</v>
      </c>
      <c r="N519" s="216" t="s">
        <v>49</v>
      </c>
      <c r="O519" s="88"/>
      <c r="P519" s="217">
        <f>O519*H519</f>
        <v>0</v>
      </c>
      <c r="Q519" s="217">
        <v>0</v>
      </c>
      <c r="R519" s="217">
        <f>Q519*H519</f>
        <v>0</v>
      </c>
      <c r="S519" s="217">
        <v>0.024</v>
      </c>
      <c r="T519" s="218">
        <f>S519*H519</f>
        <v>0.47999999999999998</v>
      </c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R519" s="219" t="s">
        <v>259</v>
      </c>
      <c r="AT519" s="219" t="s">
        <v>155</v>
      </c>
      <c r="AU519" s="219" t="s">
        <v>88</v>
      </c>
      <c r="AY519" s="20" t="s">
        <v>153</v>
      </c>
      <c r="BE519" s="220">
        <f>IF(N519="základní",J519,0)</f>
        <v>0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20" t="s">
        <v>86</v>
      </c>
      <c r="BK519" s="220">
        <f>ROUND(I519*H519,2)</f>
        <v>0</v>
      </c>
      <c r="BL519" s="20" t="s">
        <v>259</v>
      </c>
      <c r="BM519" s="219" t="s">
        <v>879</v>
      </c>
    </row>
    <row r="520" s="2" customFormat="1">
      <c r="A520" s="42"/>
      <c r="B520" s="43"/>
      <c r="C520" s="44"/>
      <c r="D520" s="221" t="s">
        <v>161</v>
      </c>
      <c r="E520" s="44"/>
      <c r="F520" s="222" t="s">
        <v>880</v>
      </c>
      <c r="G520" s="44"/>
      <c r="H520" s="44"/>
      <c r="I520" s="223"/>
      <c r="J520" s="44"/>
      <c r="K520" s="44"/>
      <c r="L520" s="48"/>
      <c r="M520" s="224"/>
      <c r="N520" s="225"/>
      <c r="O520" s="88"/>
      <c r="P520" s="88"/>
      <c r="Q520" s="88"/>
      <c r="R520" s="88"/>
      <c r="S520" s="88"/>
      <c r="T520" s="89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T520" s="20" t="s">
        <v>161</v>
      </c>
      <c r="AU520" s="20" t="s">
        <v>88</v>
      </c>
    </row>
    <row r="521" s="14" customFormat="1">
      <c r="A521" s="14"/>
      <c r="B521" s="236"/>
      <c r="C521" s="237"/>
      <c r="D521" s="221" t="s">
        <v>163</v>
      </c>
      <c r="E521" s="238" t="s">
        <v>32</v>
      </c>
      <c r="F521" s="239" t="s">
        <v>881</v>
      </c>
      <c r="G521" s="237"/>
      <c r="H521" s="240">
        <v>20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163</v>
      </c>
      <c r="AU521" s="246" t="s">
        <v>88</v>
      </c>
      <c r="AV521" s="14" t="s">
        <v>88</v>
      </c>
      <c r="AW521" s="14" t="s">
        <v>39</v>
      </c>
      <c r="AX521" s="14" t="s">
        <v>86</v>
      </c>
      <c r="AY521" s="246" t="s">
        <v>153</v>
      </c>
    </row>
    <row r="522" s="2" customFormat="1" ht="16.5" customHeight="1">
      <c r="A522" s="42"/>
      <c r="B522" s="43"/>
      <c r="C522" s="208" t="s">
        <v>882</v>
      </c>
      <c r="D522" s="208" t="s">
        <v>155</v>
      </c>
      <c r="E522" s="209" t="s">
        <v>883</v>
      </c>
      <c r="F522" s="210" t="s">
        <v>884</v>
      </c>
      <c r="G522" s="211" t="s">
        <v>719</v>
      </c>
      <c r="H522" s="279"/>
      <c r="I522" s="213"/>
      <c r="J522" s="214">
        <f>ROUND(I522*H522,2)</f>
        <v>0</v>
      </c>
      <c r="K522" s="210" t="s">
        <v>32</v>
      </c>
      <c r="L522" s="48"/>
      <c r="M522" s="215" t="s">
        <v>32</v>
      </c>
      <c r="N522" s="216" t="s">
        <v>49</v>
      </c>
      <c r="O522" s="88"/>
      <c r="P522" s="217">
        <f>O522*H522</f>
        <v>0</v>
      </c>
      <c r="Q522" s="217">
        <v>0</v>
      </c>
      <c r="R522" s="217">
        <f>Q522*H522</f>
        <v>0</v>
      </c>
      <c r="S522" s="217">
        <v>0</v>
      </c>
      <c r="T522" s="218">
        <f>S522*H522</f>
        <v>0</v>
      </c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R522" s="219" t="s">
        <v>259</v>
      </c>
      <c r="AT522" s="219" t="s">
        <v>155</v>
      </c>
      <c r="AU522" s="219" t="s">
        <v>88</v>
      </c>
      <c r="AY522" s="20" t="s">
        <v>153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86</v>
      </c>
      <c r="BK522" s="220">
        <f>ROUND(I522*H522,2)</f>
        <v>0</v>
      </c>
      <c r="BL522" s="20" t="s">
        <v>259</v>
      </c>
      <c r="BM522" s="219" t="s">
        <v>885</v>
      </c>
    </row>
    <row r="523" s="2" customFormat="1">
      <c r="A523" s="42"/>
      <c r="B523" s="43"/>
      <c r="C523" s="44"/>
      <c r="D523" s="221" t="s">
        <v>161</v>
      </c>
      <c r="E523" s="44"/>
      <c r="F523" s="222" t="s">
        <v>886</v>
      </c>
      <c r="G523" s="44"/>
      <c r="H523" s="44"/>
      <c r="I523" s="223"/>
      <c r="J523" s="44"/>
      <c r="K523" s="44"/>
      <c r="L523" s="48"/>
      <c r="M523" s="224"/>
      <c r="N523" s="225"/>
      <c r="O523" s="88"/>
      <c r="P523" s="88"/>
      <c r="Q523" s="88"/>
      <c r="R523" s="88"/>
      <c r="S523" s="88"/>
      <c r="T523" s="89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T523" s="20" t="s">
        <v>161</v>
      </c>
      <c r="AU523" s="20" t="s">
        <v>88</v>
      </c>
    </row>
    <row r="524" s="12" customFormat="1" ht="22.8" customHeight="1">
      <c r="A524" s="12"/>
      <c r="B524" s="192"/>
      <c r="C524" s="193"/>
      <c r="D524" s="194" t="s">
        <v>77</v>
      </c>
      <c r="E524" s="206" t="s">
        <v>887</v>
      </c>
      <c r="F524" s="206" t="s">
        <v>888</v>
      </c>
      <c r="G524" s="193"/>
      <c r="H524" s="193"/>
      <c r="I524" s="196"/>
      <c r="J524" s="207">
        <f>BK524</f>
        <v>0</v>
      </c>
      <c r="K524" s="193"/>
      <c r="L524" s="198"/>
      <c r="M524" s="199"/>
      <c r="N524" s="200"/>
      <c r="O524" s="200"/>
      <c r="P524" s="201">
        <f>SUM(P525:P612)</f>
        <v>0</v>
      </c>
      <c r="Q524" s="200"/>
      <c r="R524" s="201">
        <f>SUM(R525:R612)</f>
        <v>4.3307012000000009</v>
      </c>
      <c r="S524" s="200"/>
      <c r="T524" s="202">
        <f>SUM(T525:T612)</f>
        <v>5.8451494399999993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3" t="s">
        <v>88</v>
      </c>
      <c r="AT524" s="204" t="s">
        <v>77</v>
      </c>
      <c r="AU524" s="204" t="s">
        <v>86</v>
      </c>
      <c r="AY524" s="203" t="s">
        <v>153</v>
      </c>
      <c r="BK524" s="205">
        <f>SUM(BK525:BK612)</f>
        <v>0</v>
      </c>
    </row>
    <row r="525" s="2" customFormat="1" ht="16.5" customHeight="1">
      <c r="A525" s="42"/>
      <c r="B525" s="43"/>
      <c r="C525" s="208" t="s">
        <v>889</v>
      </c>
      <c r="D525" s="208" t="s">
        <v>155</v>
      </c>
      <c r="E525" s="209" t="s">
        <v>890</v>
      </c>
      <c r="F525" s="210" t="s">
        <v>891</v>
      </c>
      <c r="G525" s="211" t="s">
        <v>240</v>
      </c>
      <c r="H525" s="212">
        <v>62.25</v>
      </c>
      <c r="I525" s="213"/>
      <c r="J525" s="214">
        <f>ROUND(I525*H525,2)</f>
        <v>0</v>
      </c>
      <c r="K525" s="210" t="s">
        <v>32</v>
      </c>
      <c r="L525" s="48"/>
      <c r="M525" s="215" t="s">
        <v>32</v>
      </c>
      <c r="N525" s="216" t="s">
        <v>49</v>
      </c>
      <c r="O525" s="88"/>
      <c r="P525" s="217">
        <f>O525*H525</f>
        <v>0</v>
      </c>
      <c r="Q525" s="217">
        <v>0.00029999999999999997</v>
      </c>
      <c r="R525" s="217">
        <f>Q525*H525</f>
        <v>0.018674999999999997</v>
      </c>
      <c r="S525" s="217">
        <v>0</v>
      </c>
      <c r="T525" s="218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19" t="s">
        <v>259</v>
      </c>
      <c r="AT525" s="219" t="s">
        <v>155</v>
      </c>
      <c r="AU525" s="219" t="s">
        <v>88</v>
      </c>
      <c r="AY525" s="20" t="s">
        <v>153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20" t="s">
        <v>86</v>
      </c>
      <c r="BK525" s="220">
        <f>ROUND(I525*H525,2)</f>
        <v>0</v>
      </c>
      <c r="BL525" s="20" t="s">
        <v>259</v>
      </c>
      <c r="BM525" s="219" t="s">
        <v>892</v>
      </c>
    </row>
    <row r="526" s="2" customFormat="1">
      <c r="A526" s="42"/>
      <c r="B526" s="43"/>
      <c r="C526" s="44"/>
      <c r="D526" s="221" t="s">
        <v>161</v>
      </c>
      <c r="E526" s="44"/>
      <c r="F526" s="222" t="s">
        <v>893</v>
      </c>
      <c r="G526" s="44"/>
      <c r="H526" s="44"/>
      <c r="I526" s="223"/>
      <c r="J526" s="44"/>
      <c r="K526" s="44"/>
      <c r="L526" s="48"/>
      <c r="M526" s="224"/>
      <c r="N526" s="225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161</v>
      </c>
      <c r="AU526" s="20" t="s">
        <v>88</v>
      </c>
    </row>
    <row r="527" s="13" customFormat="1">
      <c r="A527" s="13"/>
      <c r="B527" s="226"/>
      <c r="C527" s="227"/>
      <c r="D527" s="221" t="s">
        <v>163</v>
      </c>
      <c r="E527" s="228" t="s">
        <v>32</v>
      </c>
      <c r="F527" s="229" t="s">
        <v>894</v>
      </c>
      <c r="G527" s="227"/>
      <c r="H527" s="228" t="s">
        <v>32</v>
      </c>
      <c r="I527" s="230"/>
      <c r="J527" s="227"/>
      <c r="K527" s="227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163</v>
      </c>
      <c r="AU527" s="235" t="s">
        <v>88</v>
      </c>
      <c r="AV527" s="13" t="s">
        <v>86</v>
      </c>
      <c r="AW527" s="13" t="s">
        <v>39</v>
      </c>
      <c r="AX527" s="13" t="s">
        <v>78</v>
      </c>
      <c r="AY527" s="235" t="s">
        <v>153</v>
      </c>
    </row>
    <row r="528" s="14" customFormat="1">
      <c r="A528" s="14"/>
      <c r="B528" s="236"/>
      <c r="C528" s="237"/>
      <c r="D528" s="221" t="s">
        <v>163</v>
      </c>
      <c r="E528" s="238" t="s">
        <v>32</v>
      </c>
      <c r="F528" s="239" t="s">
        <v>895</v>
      </c>
      <c r="G528" s="237"/>
      <c r="H528" s="240">
        <v>62.25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163</v>
      </c>
      <c r="AU528" s="246" t="s">
        <v>88</v>
      </c>
      <c r="AV528" s="14" t="s">
        <v>88</v>
      </c>
      <c r="AW528" s="14" t="s">
        <v>39</v>
      </c>
      <c r="AX528" s="14" t="s">
        <v>86</v>
      </c>
      <c r="AY528" s="246" t="s">
        <v>153</v>
      </c>
    </row>
    <row r="529" s="2" customFormat="1" ht="16.5" customHeight="1">
      <c r="A529" s="42"/>
      <c r="B529" s="43"/>
      <c r="C529" s="208" t="s">
        <v>896</v>
      </c>
      <c r="D529" s="208" t="s">
        <v>155</v>
      </c>
      <c r="E529" s="209" t="s">
        <v>897</v>
      </c>
      <c r="F529" s="210" t="s">
        <v>898</v>
      </c>
      <c r="G529" s="211" t="s">
        <v>240</v>
      </c>
      <c r="H529" s="212">
        <v>42.200000000000003</v>
      </c>
      <c r="I529" s="213"/>
      <c r="J529" s="214">
        <f>ROUND(I529*H529,2)</f>
        <v>0</v>
      </c>
      <c r="K529" s="210" t="s">
        <v>32</v>
      </c>
      <c r="L529" s="48"/>
      <c r="M529" s="215" t="s">
        <v>32</v>
      </c>
      <c r="N529" s="216" t="s">
        <v>49</v>
      </c>
      <c r="O529" s="88"/>
      <c r="P529" s="217">
        <f>O529*H529</f>
        <v>0</v>
      </c>
      <c r="Q529" s="217">
        <v>0.0074999999999999997</v>
      </c>
      <c r="R529" s="217">
        <f>Q529*H529</f>
        <v>0.3165</v>
      </c>
      <c r="S529" s="217">
        <v>0</v>
      </c>
      <c r="T529" s="218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19" t="s">
        <v>259</v>
      </c>
      <c r="AT529" s="219" t="s">
        <v>155</v>
      </c>
      <c r="AU529" s="219" t="s">
        <v>88</v>
      </c>
      <c r="AY529" s="20" t="s">
        <v>153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20" t="s">
        <v>86</v>
      </c>
      <c r="BK529" s="220">
        <f>ROUND(I529*H529,2)</f>
        <v>0</v>
      </c>
      <c r="BL529" s="20" t="s">
        <v>259</v>
      </c>
      <c r="BM529" s="219" t="s">
        <v>899</v>
      </c>
    </row>
    <row r="530" s="2" customFormat="1">
      <c r="A530" s="42"/>
      <c r="B530" s="43"/>
      <c r="C530" s="44"/>
      <c r="D530" s="221" t="s">
        <v>161</v>
      </c>
      <c r="E530" s="44"/>
      <c r="F530" s="222" t="s">
        <v>900</v>
      </c>
      <c r="G530" s="44"/>
      <c r="H530" s="44"/>
      <c r="I530" s="223"/>
      <c r="J530" s="44"/>
      <c r="K530" s="44"/>
      <c r="L530" s="48"/>
      <c r="M530" s="224"/>
      <c r="N530" s="225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161</v>
      </c>
      <c r="AU530" s="20" t="s">
        <v>88</v>
      </c>
    </row>
    <row r="531" s="13" customFormat="1">
      <c r="A531" s="13"/>
      <c r="B531" s="226"/>
      <c r="C531" s="227"/>
      <c r="D531" s="221" t="s">
        <v>163</v>
      </c>
      <c r="E531" s="228" t="s">
        <v>32</v>
      </c>
      <c r="F531" s="229" t="s">
        <v>901</v>
      </c>
      <c r="G531" s="227"/>
      <c r="H531" s="228" t="s">
        <v>32</v>
      </c>
      <c r="I531" s="230"/>
      <c r="J531" s="227"/>
      <c r="K531" s="227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163</v>
      </c>
      <c r="AU531" s="235" t="s">
        <v>88</v>
      </c>
      <c r="AV531" s="13" t="s">
        <v>86</v>
      </c>
      <c r="AW531" s="13" t="s">
        <v>39</v>
      </c>
      <c r="AX531" s="13" t="s">
        <v>78</v>
      </c>
      <c r="AY531" s="235" t="s">
        <v>153</v>
      </c>
    </row>
    <row r="532" s="14" customFormat="1">
      <c r="A532" s="14"/>
      <c r="B532" s="236"/>
      <c r="C532" s="237"/>
      <c r="D532" s="221" t="s">
        <v>163</v>
      </c>
      <c r="E532" s="238" t="s">
        <v>32</v>
      </c>
      <c r="F532" s="239" t="s">
        <v>902</v>
      </c>
      <c r="G532" s="237"/>
      <c r="H532" s="240">
        <v>42.200000000000003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163</v>
      </c>
      <c r="AU532" s="246" t="s">
        <v>88</v>
      </c>
      <c r="AV532" s="14" t="s">
        <v>88</v>
      </c>
      <c r="AW532" s="14" t="s">
        <v>39</v>
      </c>
      <c r="AX532" s="14" t="s">
        <v>86</v>
      </c>
      <c r="AY532" s="246" t="s">
        <v>153</v>
      </c>
    </row>
    <row r="533" s="2" customFormat="1" ht="16.5" customHeight="1">
      <c r="A533" s="42"/>
      <c r="B533" s="43"/>
      <c r="C533" s="208" t="s">
        <v>903</v>
      </c>
      <c r="D533" s="208" t="s">
        <v>155</v>
      </c>
      <c r="E533" s="209" t="s">
        <v>904</v>
      </c>
      <c r="F533" s="210" t="s">
        <v>905</v>
      </c>
      <c r="G533" s="211" t="s">
        <v>291</v>
      </c>
      <c r="H533" s="212">
        <v>35.049999999999997</v>
      </c>
      <c r="I533" s="213"/>
      <c r="J533" s="214">
        <f>ROUND(I533*H533,2)</f>
        <v>0</v>
      </c>
      <c r="K533" s="210" t="s">
        <v>32</v>
      </c>
      <c r="L533" s="48"/>
      <c r="M533" s="215" t="s">
        <v>32</v>
      </c>
      <c r="N533" s="216" t="s">
        <v>49</v>
      </c>
      <c r="O533" s="88"/>
      <c r="P533" s="217">
        <f>O533*H533</f>
        <v>0</v>
      </c>
      <c r="Q533" s="217">
        <v>0</v>
      </c>
      <c r="R533" s="217">
        <f>Q533*H533</f>
        <v>0</v>
      </c>
      <c r="S533" s="217">
        <v>0.01174</v>
      </c>
      <c r="T533" s="218">
        <f>S533*H533</f>
        <v>0.41148699999999999</v>
      </c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R533" s="219" t="s">
        <v>259</v>
      </c>
      <c r="AT533" s="219" t="s">
        <v>155</v>
      </c>
      <c r="AU533" s="219" t="s">
        <v>88</v>
      </c>
      <c r="AY533" s="20" t="s">
        <v>153</v>
      </c>
      <c r="BE533" s="220">
        <f>IF(N533="základní",J533,0)</f>
        <v>0</v>
      </c>
      <c r="BF533" s="220">
        <f>IF(N533="snížená",J533,0)</f>
        <v>0</v>
      </c>
      <c r="BG533" s="220">
        <f>IF(N533="zákl. přenesená",J533,0)</f>
        <v>0</v>
      </c>
      <c r="BH533" s="220">
        <f>IF(N533="sníž. přenesená",J533,0)</f>
        <v>0</v>
      </c>
      <c r="BI533" s="220">
        <f>IF(N533="nulová",J533,0)</f>
        <v>0</v>
      </c>
      <c r="BJ533" s="20" t="s">
        <v>86</v>
      </c>
      <c r="BK533" s="220">
        <f>ROUND(I533*H533,2)</f>
        <v>0</v>
      </c>
      <c r="BL533" s="20" t="s">
        <v>259</v>
      </c>
      <c r="BM533" s="219" t="s">
        <v>906</v>
      </c>
    </row>
    <row r="534" s="2" customFormat="1">
      <c r="A534" s="42"/>
      <c r="B534" s="43"/>
      <c r="C534" s="44"/>
      <c r="D534" s="221" t="s">
        <v>161</v>
      </c>
      <c r="E534" s="44"/>
      <c r="F534" s="222" t="s">
        <v>905</v>
      </c>
      <c r="G534" s="44"/>
      <c r="H534" s="44"/>
      <c r="I534" s="223"/>
      <c r="J534" s="44"/>
      <c r="K534" s="44"/>
      <c r="L534" s="48"/>
      <c r="M534" s="224"/>
      <c r="N534" s="225"/>
      <c r="O534" s="88"/>
      <c r="P534" s="88"/>
      <c r="Q534" s="88"/>
      <c r="R534" s="88"/>
      <c r="S534" s="88"/>
      <c r="T534" s="89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T534" s="20" t="s">
        <v>161</v>
      </c>
      <c r="AU534" s="20" t="s">
        <v>88</v>
      </c>
    </row>
    <row r="535" s="13" customFormat="1">
      <c r="A535" s="13"/>
      <c r="B535" s="226"/>
      <c r="C535" s="227"/>
      <c r="D535" s="221" t="s">
        <v>163</v>
      </c>
      <c r="E535" s="228" t="s">
        <v>32</v>
      </c>
      <c r="F535" s="229" t="s">
        <v>907</v>
      </c>
      <c r="G535" s="227"/>
      <c r="H535" s="228" t="s">
        <v>32</v>
      </c>
      <c r="I535" s="230"/>
      <c r="J535" s="227"/>
      <c r="K535" s="227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163</v>
      </c>
      <c r="AU535" s="235" t="s">
        <v>88</v>
      </c>
      <c r="AV535" s="13" t="s">
        <v>86</v>
      </c>
      <c r="AW535" s="13" t="s">
        <v>39</v>
      </c>
      <c r="AX535" s="13" t="s">
        <v>78</v>
      </c>
      <c r="AY535" s="235" t="s">
        <v>153</v>
      </c>
    </row>
    <row r="536" s="14" customFormat="1">
      <c r="A536" s="14"/>
      <c r="B536" s="236"/>
      <c r="C536" s="237"/>
      <c r="D536" s="221" t="s">
        <v>163</v>
      </c>
      <c r="E536" s="238" t="s">
        <v>32</v>
      </c>
      <c r="F536" s="239" t="s">
        <v>908</v>
      </c>
      <c r="G536" s="237"/>
      <c r="H536" s="240">
        <v>20.100000000000001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163</v>
      </c>
      <c r="AU536" s="246" t="s">
        <v>88</v>
      </c>
      <c r="AV536" s="14" t="s">
        <v>88</v>
      </c>
      <c r="AW536" s="14" t="s">
        <v>39</v>
      </c>
      <c r="AX536" s="14" t="s">
        <v>78</v>
      </c>
      <c r="AY536" s="246" t="s">
        <v>153</v>
      </c>
    </row>
    <row r="537" s="13" customFormat="1">
      <c r="A537" s="13"/>
      <c r="B537" s="226"/>
      <c r="C537" s="227"/>
      <c r="D537" s="221" t="s">
        <v>163</v>
      </c>
      <c r="E537" s="228" t="s">
        <v>32</v>
      </c>
      <c r="F537" s="229" t="s">
        <v>909</v>
      </c>
      <c r="G537" s="227"/>
      <c r="H537" s="228" t="s">
        <v>32</v>
      </c>
      <c r="I537" s="230"/>
      <c r="J537" s="227"/>
      <c r="K537" s="227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163</v>
      </c>
      <c r="AU537" s="235" t="s">
        <v>88</v>
      </c>
      <c r="AV537" s="13" t="s">
        <v>86</v>
      </c>
      <c r="AW537" s="13" t="s">
        <v>39</v>
      </c>
      <c r="AX537" s="13" t="s">
        <v>78</v>
      </c>
      <c r="AY537" s="235" t="s">
        <v>153</v>
      </c>
    </row>
    <row r="538" s="14" customFormat="1">
      <c r="A538" s="14"/>
      <c r="B538" s="236"/>
      <c r="C538" s="237"/>
      <c r="D538" s="221" t="s">
        <v>163</v>
      </c>
      <c r="E538" s="238" t="s">
        <v>32</v>
      </c>
      <c r="F538" s="239" t="s">
        <v>910</v>
      </c>
      <c r="G538" s="237"/>
      <c r="H538" s="240">
        <v>14.949999999999999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163</v>
      </c>
      <c r="AU538" s="246" t="s">
        <v>88</v>
      </c>
      <c r="AV538" s="14" t="s">
        <v>88</v>
      </c>
      <c r="AW538" s="14" t="s">
        <v>39</v>
      </c>
      <c r="AX538" s="14" t="s">
        <v>78</v>
      </c>
      <c r="AY538" s="246" t="s">
        <v>153</v>
      </c>
    </row>
    <row r="539" s="15" customFormat="1">
      <c r="A539" s="15"/>
      <c r="B539" s="247"/>
      <c r="C539" s="248"/>
      <c r="D539" s="221" t="s">
        <v>163</v>
      </c>
      <c r="E539" s="249" t="s">
        <v>32</v>
      </c>
      <c r="F539" s="250" t="s">
        <v>167</v>
      </c>
      <c r="G539" s="248"/>
      <c r="H539" s="251">
        <v>35.049999999999997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7" t="s">
        <v>163</v>
      </c>
      <c r="AU539" s="257" t="s">
        <v>88</v>
      </c>
      <c r="AV539" s="15" t="s">
        <v>159</v>
      </c>
      <c r="AW539" s="15" t="s">
        <v>39</v>
      </c>
      <c r="AX539" s="15" t="s">
        <v>86</v>
      </c>
      <c r="AY539" s="257" t="s">
        <v>153</v>
      </c>
    </row>
    <row r="540" s="2" customFormat="1" ht="16.5" customHeight="1">
      <c r="A540" s="42"/>
      <c r="B540" s="43"/>
      <c r="C540" s="208" t="s">
        <v>911</v>
      </c>
      <c r="D540" s="208" t="s">
        <v>155</v>
      </c>
      <c r="E540" s="209" t="s">
        <v>912</v>
      </c>
      <c r="F540" s="210" t="s">
        <v>913</v>
      </c>
      <c r="G540" s="211" t="s">
        <v>291</v>
      </c>
      <c r="H540" s="212">
        <v>40.600000000000001</v>
      </c>
      <c r="I540" s="213"/>
      <c r="J540" s="214">
        <f>ROUND(I540*H540,2)</f>
        <v>0</v>
      </c>
      <c r="K540" s="210" t="s">
        <v>32</v>
      </c>
      <c r="L540" s="48"/>
      <c r="M540" s="215" t="s">
        <v>32</v>
      </c>
      <c r="N540" s="216" t="s">
        <v>49</v>
      </c>
      <c r="O540" s="88"/>
      <c r="P540" s="217">
        <f>O540*H540</f>
        <v>0</v>
      </c>
      <c r="Q540" s="217">
        <v>0.00042999999999999999</v>
      </c>
      <c r="R540" s="217">
        <f>Q540*H540</f>
        <v>0.017458000000000001</v>
      </c>
      <c r="S540" s="217">
        <v>0</v>
      </c>
      <c r="T540" s="218">
        <f>S540*H540</f>
        <v>0</v>
      </c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R540" s="219" t="s">
        <v>259</v>
      </c>
      <c r="AT540" s="219" t="s">
        <v>155</v>
      </c>
      <c r="AU540" s="219" t="s">
        <v>88</v>
      </c>
      <c r="AY540" s="20" t="s">
        <v>153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20" t="s">
        <v>86</v>
      </c>
      <c r="BK540" s="220">
        <f>ROUND(I540*H540,2)</f>
        <v>0</v>
      </c>
      <c r="BL540" s="20" t="s">
        <v>259</v>
      </c>
      <c r="BM540" s="219" t="s">
        <v>914</v>
      </c>
    </row>
    <row r="541" s="2" customFormat="1">
      <c r="A541" s="42"/>
      <c r="B541" s="43"/>
      <c r="C541" s="44"/>
      <c r="D541" s="221" t="s">
        <v>161</v>
      </c>
      <c r="E541" s="44"/>
      <c r="F541" s="222" t="s">
        <v>915</v>
      </c>
      <c r="G541" s="44"/>
      <c r="H541" s="44"/>
      <c r="I541" s="223"/>
      <c r="J541" s="44"/>
      <c r="K541" s="44"/>
      <c r="L541" s="48"/>
      <c r="M541" s="224"/>
      <c r="N541" s="225"/>
      <c r="O541" s="88"/>
      <c r="P541" s="88"/>
      <c r="Q541" s="88"/>
      <c r="R541" s="88"/>
      <c r="S541" s="88"/>
      <c r="T541" s="89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T541" s="20" t="s">
        <v>161</v>
      </c>
      <c r="AU541" s="20" t="s">
        <v>88</v>
      </c>
    </row>
    <row r="542" s="13" customFormat="1">
      <c r="A542" s="13"/>
      <c r="B542" s="226"/>
      <c r="C542" s="227"/>
      <c r="D542" s="221" t="s">
        <v>163</v>
      </c>
      <c r="E542" s="228" t="s">
        <v>32</v>
      </c>
      <c r="F542" s="229" t="s">
        <v>916</v>
      </c>
      <c r="G542" s="227"/>
      <c r="H542" s="228" t="s">
        <v>32</v>
      </c>
      <c r="I542" s="230"/>
      <c r="J542" s="227"/>
      <c r="K542" s="227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163</v>
      </c>
      <c r="AU542" s="235" t="s">
        <v>88</v>
      </c>
      <c r="AV542" s="13" t="s">
        <v>86</v>
      </c>
      <c r="AW542" s="13" t="s">
        <v>39</v>
      </c>
      <c r="AX542" s="13" t="s">
        <v>78</v>
      </c>
      <c r="AY542" s="235" t="s">
        <v>153</v>
      </c>
    </row>
    <row r="543" s="14" customFormat="1">
      <c r="A543" s="14"/>
      <c r="B543" s="236"/>
      <c r="C543" s="237"/>
      <c r="D543" s="221" t="s">
        <v>163</v>
      </c>
      <c r="E543" s="238" t="s">
        <v>32</v>
      </c>
      <c r="F543" s="239" t="s">
        <v>917</v>
      </c>
      <c r="G543" s="237"/>
      <c r="H543" s="240">
        <v>22.199999999999999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163</v>
      </c>
      <c r="AU543" s="246" t="s">
        <v>88</v>
      </c>
      <c r="AV543" s="14" t="s">
        <v>88</v>
      </c>
      <c r="AW543" s="14" t="s">
        <v>39</v>
      </c>
      <c r="AX543" s="14" t="s">
        <v>78</v>
      </c>
      <c r="AY543" s="246" t="s">
        <v>153</v>
      </c>
    </row>
    <row r="544" s="14" customFormat="1">
      <c r="A544" s="14"/>
      <c r="B544" s="236"/>
      <c r="C544" s="237"/>
      <c r="D544" s="221" t="s">
        <v>163</v>
      </c>
      <c r="E544" s="238" t="s">
        <v>32</v>
      </c>
      <c r="F544" s="239" t="s">
        <v>918</v>
      </c>
      <c r="G544" s="237"/>
      <c r="H544" s="240">
        <v>18.399999999999999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163</v>
      </c>
      <c r="AU544" s="246" t="s">
        <v>88</v>
      </c>
      <c r="AV544" s="14" t="s">
        <v>88</v>
      </c>
      <c r="AW544" s="14" t="s">
        <v>39</v>
      </c>
      <c r="AX544" s="14" t="s">
        <v>78</v>
      </c>
      <c r="AY544" s="246" t="s">
        <v>153</v>
      </c>
    </row>
    <row r="545" s="15" customFormat="1">
      <c r="A545" s="15"/>
      <c r="B545" s="247"/>
      <c r="C545" s="248"/>
      <c r="D545" s="221" t="s">
        <v>163</v>
      </c>
      <c r="E545" s="249" t="s">
        <v>32</v>
      </c>
      <c r="F545" s="250" t="s">
        <v>167</v>
      </c>
      <c r="G545" s="248"/>
      <c r="H545" s="251">
        <v>40.599999999999994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7" t="s">
        <v>163</v>
      </c>
      <c r="AU545" s="257" t="s">
        <v>88</v>
      </c>
      <c r="AV545" s="15" t="s">
        <v>159</v>
      </c>
      <c r="AW545" s="15" t="s">
        <v>39</v>
      </c>
      <c r="AX545" s="15" t="s">
        <v>86</v>
      </c>
      <c r="AY545" s="257" t="s">
        <v>153</v>
      </c>
    </row>
    <row r="546" s="2" customFormat="1" ht="16.5" customHeight="1">
      <c r="A546" s="42"/>
      <c r="B546" s="43"/>
      <c r="C546" s="258" t="s">
        <v>919</v>
      </c>
      <c r="D546" s="258" t="s">
        <v>266</v>
      </c>
      <c r="E546" s="259" t="s">
        <v>920</v>
      </c>
      <c r="F546" s="260" t="s">
        <v>921</v>
      </c>
      <c r="G546" s="261" t="s">
        <v>256</v>
      </c>
      <c r="H546" s="262">
        <v>186.084</v>
      </c>
      <c r="I546" s="263"/>
      <c r="J546" s="264">
        <f>ROUND(I546*H546,2)</f>
        <v>0</v>
      </c>
      <c r="K546" s="260" t="s">
        <v>32</v>
      </c>
      <c r="L546" s="265"/>
      <c r="M546" s="266" t="s">
        <v>32</v>
      </c>
      <c r="N546" s="267" t="s">
        <v>49</v>
      </c>
      <c r="O546" s="88"/>
      <c r="P546" s="217">
        <f>O546*H546</f>
        <v>0</v>
      </c>
      <c r="Q546" s="217">
        <v>0.00050000000000000001</v>
      </c>
      <c r="R546" s="217">
        <f>Q546*H546</f>
        <v>0.093042</v>
      </c>
      <c r="S546" s="217">
        <v>0</v>
      </c>
      <c r="T546" s="218">
        <f>S546*H546</f>
        <v>0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19" t="s">
        <v>365</v>
      </c>
      <c r="AT546" s="219" t="s">
        <v>266</v>
      </c>
      <c r="AU546" s="219" t="s">
        <v>88</v>
      </c>
      <c r="AY546" s="20" t="s">
        <v>153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86</v>
      </c>
      <c r="BK546" s="220">
        <f>ROUND(I546*H546,2)</f>
        <v>0</v>
      </c>
      <c r="BL546" s="20" t="s">
        <v>259</v>
      </c>
      <c r="BM546" s="219" t="s">
        <v>922</v>
      </c>
    </row>
    <row r="547" s="2" customFormat="1">
      <c r="A547" s="42"/>
      <c r="B547" s="43"/>
      <c r="C547" s="44"/>
      <c r="D547" s="221" t="s">
        <v>161</v>
      </c>
      <c r="E547" s="44"/>
      <c r="F547" s="222" t="s">
        <v>921</v>
      </c>
      <c r="G547" s="44"/>
      <c r="H547" s="44"/>
      <c r="I547" s="223"/>
      <c r="J547" s="44"/>
      <c r="K547" s="44"/>
      <c r="L547" s="48"/>
      <c r="M547" s="224"/>
      <c r="N547" s="225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161</v>
      </c>
      <c r="AU547" s="20" t="s">
        <v>88</v>
      </c>
    </row>
    <row r="548" s="14" customFormat="1">
      <c r="A548" s="14"/>
      <c r="B548" s="236"/>
      <c r="C548" s="237"/>
      <c r="D548" s="221" t="s">
        <v>163</v>
      </c>
      <c r="E548" s="238" t="s">
        <v>32</v>
      </c>
      <c r="F548" s="239" t="s">
        <v>923</v>
      </c>
      <c r="G548" s="237"/>
      <c r="H548" s="240">
        <v>169.167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6" t="s">
        <v>163</v>
      </c>
      <c r="AU548" s="246" t="s">
        <v>88</v>
      </c>
      <c r="AV548" s="14" t="s">
        <v>88</v>
      </c>
      <c r="AW548" s="14" t="s">
        <v>39</v>
      </c>
      <c r="AX548" s="14" t="s">
        <v>78</v>
      </c>
      <c r="AY548" s="246" t="s">
        <v>153</v>
      </c>
    </row>
    <row r="549" s="14" customFormat="1">
      <c r="A549" s="14"/>
      <c r="B549" s="236"/>
      <c r="C549" s="237"/>
      <c r="D549" s="221" t="s">
        <v>163</v>
      </c>
      <c r="E549" s="238" t="s">
        <v>32</v>
      </c>
      <c r="F549" s="239" t="s">
        <v>924</v>
      </c>
      <c r="G549" s="237"/>
      <c r="H549" s="240">
        <v>186.084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163</v>
      </c>
      <c r="AU549" s="246" t="s">
        <v>88</v>
      </c>
      <c r="AV549" s="14" t="s">
        <v>88</v>
      </c>
      <c r="AW549" s="14" t="s">
        <v>39</v>
      </c>
      <c r="AX549" s="14" t="s">
        <v>86</v>
      </c>
      <c r="AY549" s="246" t="s">
        <v>153</v>
      </c>
    </row>
    <row r="550" s="2" customFormat="1" ht="16.5" customHeight="1">
      <c r="A550" s="42"/>
      <c r="B550" s="43"/>
      <c r="C550" s="208" t="s">
        <v>925</v>
      </c>
      <c r="D550" s="208" t="s">
        <v>155</v>
      </c>
      <c r="E550" s="209" t="s">
        <v>926</v>
      </c>
      <c r="F550" s="210" t="s">
        <v>927</v>
      </c>
      <c r="G550" s="211" t="s">
        <v>240</v>
      </c>
      <c r="H550" s="212">
        <v>46.399999999999999</v>
      </c>
      <c r="I550" s="213"/>
      <c r="J550" s="214">
        <f>ROUND(I550*H550,2)</f>
        <v>0</v>
      </c>
      <c r="K550" s="210" t="s">
        <v>32</v>
      </c>
      <c r="L550" s="48"/>
      <c r="M550" s="215" t="s">
        <v>32</v>
      </c>
      <c r="N550" s="216" t="s">
        <v>49</v>
      </c>
      <c r="O550" s="88"/>
      <c r="P550" s="217">
        <f>O550*H550</f>
        <v>0</v>
      </c>
      <c r="Q550" s="217">
        <v>0.0073699999999999998</v>
      </c>
      <c r="R550" s="217">
        <f>Q550*H550</f>
        <v>0.34196799999999999</v>
      </c>
      <c r="S550" s="217">
        <v>0</v>
      </c>
      <c r="T550" s="218">
        <f>S550*H550</f>
        <v>0</v>
      </c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R550" s="219" t="s">
        <v>259</v>
      </c>
      <c r="AT550" s="219" t="s">
        <v>155</v>
      </c>
      <c r="AU550" s="219" t="s">
        <v>88</v>
      </c>
      <c r="AY550" s="20" t="s">
        <v>153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20" t="s">
        <v>86</v>
      </c>
      <c r="BK550" s="220">
        <f>ROUND(I550*H550,2)</f>
        <v>0</v>
      </c>
      <c r="BL550" s="20" t="s">
        <v>259</v>
      </c>
      <c r="BM550" s="219" t="s">
        <v>928</v>
      </c>
    </row>
    <row r="551" s="2" customFormat="1">
      <c r="A551" s="42"/>
      <c r="B551" s="43"/>
      <c r="C551" s="44"/>
      <c r="D551" s="221" t="s">
        <v>161</v>
      </c>
      <c r="E551" s="44"/>
      <c r="F551" s="222" t="s">
        <v>929</v>
      </c>
      <c r="G551" s="44"/>
      <c r="H551" s="44"/>
      <c r="I551" s="223"/>
      <c r="J551" s="44"/>
      <c r="K551" s="44"/>
      <c r="L551" s="48"/>
      <c r="M551" s="224"/>
      <c r="N551" s="225"/>
      <c r="O551" s="88"/>
      <c r="P551" s="88"/>
      <c r="Q551" s="88"/>
      <c r="R551" s="88"/>
      <c r="S551" s="88"/>
      <c r="T551" s="89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T551" s="20" t="s">
        <v>161</v>
      </c>
      <c r="AU551" s="20" t="s">
        <v>88</v>
      </c>
    </row>
    <row r="552" s="13" customFormat="1">
      <c r="A552" s="13"/>
      <c r="B552" s="226"/>
      <c r="C552" s="227"/>
      <c r="D552" s="221" t="s">
        <v>163</v>
      </c>
      <c r="E552" s="228" t="s">
        <v>32</v>
      </c>
      <c r="F552" s="229" t="s">
        <v>901</v>
      </c>
      <c r="G552" s="227"/>
      <c r="H552" s="228" t="s">
        <v>32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163</v>
      </c>
      <c r="AU552" s="235" t="s">
        <v>88</v>
      </c>
      <c r="AV552" s="13" t="s">
        <v>86</v>
      </c>
      <c r="AW552" s="13" t="s">
        <v>39</v>
      </c>
      <c r="AX552" s="13" t="s">
        <v>78</v>
      </c>
      <c r="AY552" s="235" t="s">
        <v>153</v>
      </c>
    </row>
    <row r="553" s="14" customFormat="1">
      <c r="A553" s="14"/>
      <c r="B553" s="236"/>
      <c r="C553" s="237"/>
      <c r="D553" s="221" t="s">
        <v>163</v>
      </c>
      <c r="E553" s="238" t="s">
        <v>32</v>
      </c>
      <c r="F553" s="239" t="s">
        <v>930</v>
      </c>
      <c r="G553" s="237"/>
      <c r="H553" s="240">
        <v>46.399999999999999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163</v>
      </c>
      <c r="AU553" s="246" t="s">
        <v>88</v>
      </c>
      <c r="AV553" s="14" t="s">
        <v>88</v>
      </c>
      <c r="AW553" s="14" t="s">
        <v>39</v>
      </c>
      <c r="AX553" s="14" t="s">
        <v>86</v>
      </c>
      <c r="AY553" s="246" t="s">
        <v>153</v>
      </c>
    </row>
    <row r="554" s="2" customFormat="1" ht="16.5" customHeight="1">
      <c r="A554" s="42"/>
      <c r="B554" s="43"/>
      <c r="C554" s="258" t="s">
        <v>931</v>
      </c>
      <c r="D554" s="258" t="s">
        <v>266</v>
      </c>
      <c r="E554" s="259" t="s">
        <v>932</v>
      </c>
      <c r="F554" s="260" t="s">
        <v>933</v>
      </c>
      <c r="G554" s="261" t="s">
        <v>256</v>
      </c>
      <c r="H554" s="262">
        <v>1276</v>
      </c>
      <c r="I554" s="263"/>
      <c r="J554" s="264">
        <f>ROUND(I554*H554,2)</f>
        <v>0</v>
      </c>
      <c r="K554" s="260" t="s">
        <v>32</v>
      </c>
      <c r="L554" s="265"/>
      <c r="M554" s="266" t="s">
        <v>32</v>
      </c>
      <c r="N554" s="267" t="s">
        <v>49</v>
      </c>
      <c r="O554" s="88"/>
      <c r="P554" s="217">
        <f>O554*H554</f>
        <v>0</v>
      </c>
      <c r="Q554" s="217">
        <v>0.0023600000000000001</v>
      </c>
      <c r="R554" s="217">
        <f>Q554*H554</f>
        <v>3.0113600000000003</v>
      </c>
      <c r="S554" s="217">
        <v>0</v>
      </c>
      <c r="T554" s="218">
        <f>S554*H554</f>
        <v>0</v>
      </c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R554" s="219" t="s">
        <v>365</v>
      </c>
      <c r="AT554" s="219" t="s">
        <v>266</v>
      </c>
      <c r="AU554" s="219" t="s">
        <v>88</v>
      </c>
      <c r="AY554" s="20" t="s">
        <v>153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20" t="s">
        <v>86</v>
      </c>
      <c r="BK554" s="220">
        <f>ROUND(I554*H554,2)</f>
        <v>0</v>
      </c>
      <c r="BL554" s="20" t="s">
        <v>259</v>
      </c>
      <c r="BM554" s="219" t="s">
        <v>934</v>
      </c>
    </row>
    <row r="555" s="2" customFormat="1">
      <c r="A555" s="42"/>
      <c r="B555" s="43"/>
      <c r="C555" s="44"/>
      <c r="D555" s="221" t="s">
        <v>161</v>
      </c>
      <c r="E555" s="44"/>
      <c r="F555" s="222" t="s">
        <v>933</v>
      </c>
      <c r="G555" s="44"/>
      <c r="H555" s="44"/>
      <c r="I555" s="223"/>
      <c r="J555" s="44"/>
      <c r="K555" s="44"/>
      <c r="L555" s="48"/>
      <c r="M555" s="224"/>
      <c r="N555" s="225"/>
      <c r="O555" s="88"/>
      <c r="P555" s="88"/>
      <c r="Q555" s="88"/>
      <c r="R555" s="88"/>
      <c r="S555" s="88"/>
      <c r="T555" s="89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T555" s="20" t="s">
        <v>161</v>
      </c>
      <c r="AU555" s="20" t="s">
        <v>88</v>
      </c>
    </row>
    <row r="556" s="14" customFormat="1">
      <c r="A556" s="14"/>
      <c r="B556" s="236"/>
      <c r="C556" s="237"/>
      <c r="D556" s="221" t="s">
        <v>163</v>
      </c>
      <c r="E556" s="238" t="s">
        <v>32</v>
      </c>
      <c r="F556" s="239" t="s">
        <v>935</v>
      </c>
      <c r="G556" s="237"/>
      <c r="H556" s="240">
        <v>1160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163</v>
      </c>
      <c r="AU556" s="246" t="s">
        <v>88</v>
      </c>
      <c r="AV556" s="14" t="s">
        <v>88</v>
      </c>
      <c r="AW556" s="14" t="s">
        <v>39</v>
      </c>
      <c r="AX556" s="14" t="s">
        <v>78</v>
      </c>
      <c r="AY556" s="246" t="s">
        <v>153</v>
      </c>
    </row>
    <row r="557" s="14" customFormat="1">
      <c r="A557" s="14"/>
      <c r="B557" s="236"/>
      <c r="C557" s="237"/>
      <c r="D557" s="221" t="s">
        <v>163</v>
      </c>
      <c r="E557" s="238" t="s">
        <v>32</v>
      </c>
      <c r="F557" s="239" t="s">
        <v>936</v>
      </c>
      <c r="G557" s="237"/>
      <c r="H557" s="240">
        <v>1276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6" t="s">
        <v>163</v>
      </c>
      <c r="AU557" s="246" t="s">
        <v>88</v>
      </c>
      <c r="AV557" s="14" t="s">
        <v>88</v>
      </c>
      <c r="AW557" s="14" t="s">
        <v>39</v>
      </c>
      <c r="AX557" s="14" t="s">
        <v>86</v>
      </c>
      <c r="AY557" s="246" t="s">
        <v>153</v>
      </c>
    </row>
    <row r="558" s="2" customFormat="1" ht="16.5" customHeight="1">
      <c r="A558" s="42"/>
      <c r="B558" s="43"/>
      <c r="C558" s="208" t="s">
        <v>937</v>
      </c>
      <c r="D558" s="208" t="s">
        <v>155</v>
      </c>
      <c r="E558" s="209" t="s">
        <v>938</v>
      </c>
      <c r="F558" s="210" t="s">
        <v>939</v>
      </c>
      <c r="G558" s="211" t="s">
        <v>240</v>
      </c>
      <c r="H558" s="212">
        <v>65.331999999999994</v>
      </c>
      <c r="I558" s="213"/>
      <c r="J558" s="214">
        <f>ROUND(I558*H558,2)</f>
        <v>0</v>
      </c>
      <c r="K558" s="210" t="s">
        <v>32</v>
      </c>
      <c r="L558" s="48"/>
      <c r="M558" s="215" t="s">
        <v>32</v>
      </c>
      <c r="N558" s="216" t="s">
        <v>49</v>
      </c>
      <c r="O558" s="88"/>
      <c r="P558" s="217">
        <f>O558*H558</f>
        <v>0</v>
      </c>
      <c r="Q558" s="217">
        <v>0</v>
      </c>
      <c r="R558" s="217">
        <f>Q558*H558</f>
        <v>0</v>
      </c>
      <c r="S558" s="217">
        <v>0.083169999999999994</v>
      </c>
      <c r="T558" s="218">
        <f>S558*H558</f>
        <v>5.4336624399999991</v>
      </c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R558" s="219" t="s">
        <v>259</v>
      </c>
      <c r="AT558" s="219" t="s">
        <v>155</v>
      </c>
      <c r="AU558" s="219" t="s">
        <v>88</v>
      </c>
      <c r="AY558" s="20" t="s">
        <v>153</v>
      </c>
      <c r="BE558" s="220">
        <f>IF(N558="základní",J558,0)</f>
        <v>0</v>
      </c>
      <c r="BF558" s="220">
        <f>IF(N558="snížená",J558,0)</f>
        <v>0</v>
      </c>
      <c r="BG558" s="220">
        <f>IF(N558="zákl. přenesená",J558,0)</f>
        <v>0</v>
      </c>
      <c r="BH558" s="220">
        <f>IF(N558="sníž. přenesená",J558,0)</f>
        <v>0</v>
      </c>
      <c r="BI558" s="220">
        <f>IF(N558="nulová",J558,0)</f>
        <v>0</v>
      </c>
      <c r="BJ558" s="20" t="s">
        <v>86</v>
      </c>
      <c r="BK558" s="220">
        <f>ROUND(I558*H558,2)</f>
        <v>0</v>
      </c>
      <c r="BL558" s="20" t="s">
        <v>259</v>
      </c>
      <c r="BM558" s="219" t="s">
        <v>940</v>
      </c>
    </row>
    <row r="559" s="2" customFormat="1">
      <c r="A559" s="42"/>
      <c r="B559" s="43"/>
      <c r="C559" s="44"/>
      <c r="D559" s="221" t="s">
        <v>161</v>
      </c>
      <c r="E559" s="44"/>
      <c r="F559" s="222" t="s">
        <v>939</v>
      </c>
      <c r="G559" s="44"/>
      <c r="H559" s="44"/>
      <c r="I559" s="223"/>
      <c r="J559" s="44"/>
      <c r="K559" s="44"/>
      <c r="L559" s="48"/>
      <c r="M559" s="224"/>
      <c r="N559" s="225"/>
      <c r="O559" s="88"/>
      <c r="P559" s="88"/>
      <c r="Q559" s="88"/>
      <c r="R559" s="88"/>
      <c r="S559" s="88"/>
      <c r="T559" s="89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T559" s="20" t="s">
        <v>161</v>
      </c>
      <c r="AU559" s="20" t="s">
        <v>88</v>
      </c>
    </row>
    <row r="560" s="13" customFormat="1">
      <c r="A560" s="13"/>
      <c r="B560" s="226"/>
      <c r="C560" s="227"/>
      <c r="D560" s="221" t="s">
        <v>163</v>
      </c>
      <c r="E560" s="228" t="s">
        <v>32</v>
      </c>
      <c r="F560" s="229" t="s">
        <v>416</v>
      </c>
      <c r="G560" s="227"/>
      <c r="H560" s="228" t="s">
        <v>32</v>
      </c>
      <c r="I560" s="230"/>
      <c r="J560" s="227"/>
      <c r="K560" s="227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163</v>
      </c>
      <c r="AU560" s="235" t="s">
        <v>88</v>
      </c>
      <c r="AV560" s="13" t="s">
        <v>86</v>
      </c>
      <c r="AW560" s="13" t="s">
        <v>39</v>
      </c>
      <c r="AX560" s="13" t="s">
        <v>78</v>
      </c>
      <c r="AY560" s="235" t="s">
        <v>153</v>
      </c>
    </row>
    <row r="561" s="14" customFormat="1">
      <c r="A561" s="14"/>
      <c r="B561" s="236"/>
      <c r="C561" s="237"/>
      <c r="D561" s="221" t="s">
        <v>163</v>
      </c>
      <c r="E561" s="238" t="s">
        <v>32</v>
      </c>
      <c r="F561" s="239" t="s">
        <v>902</v>
      </c>
      <c r="G561" s="237"/>
      <c r="H561" s="240">
        <v>42.200000000000003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163</v>
      </c>
      <c r="AU561" s="246" t="s">
        <v>88</v>
      </c>
      <c r="AV561" s="14" t="s">
        <v>88</v>
      </c>
      <c r="AW561" s="14" t="s">
        <v>39</v>
      </c>
      <c r="AX561" s="14" t="s">
        <v>78</v>
      </c>
      <c r="AY561" s="246" t="s">
        <v>153</v>
      </c>
    </row>
    <row r="562" s="13" customFormat="1">
      <c r="A562" s="13"/>
      <c r="B562" s="226"/>
      <c r="C562" s="227"/>
      <c r="D562" s="221" t="s">
        <v>163</v>
      </c>
      <c r="E562" s="228" t="s">
        <v>32</v>
      </c>
      <c r="F562" s="229" t="s">
        <v>498</v>
      </c>
      <c r="G562" s="227"/>
      <c r="H562" s="228" t="s">
        <v>32</v>
      </c>
      <c r="I562" s="230"/>
      <c r="J562" s="227"/>
      <c r="K562" s="227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163</v>
      </c>
      <c r="AU562" s="235" t="s">
        <v>88</v>
      </c>
      <c r="AV562" s="13" t="s">
        <v>86</v>
      </c>
      <c r="AW562" s="13" t="s">
        <v>39</v>
      </c>
      <c r="AX562" s="13" t="s">
        <v>78</v>
      </c>
      <c r="AY562" s="235" t="s">
        <v>153</v>
      </c>
    </row>
    <row r="563" s="14" customFormat="1">
      <c r="A563" s="14"/>
      <c r="B563" s="236"/>
      <c r="C563" s="237"/>
      <c r="D563" s="221" t="s">
        <v>163</v>
      </c>
      <c r="E563" s="238" t="s">
        <v>32</v>
      </c>
      <c r="F563" s="239" t="s">
        <v>613</v>
      </c>
      <c r="G563" s="237"/>
      <c r="H563" s="240">
        <v>23.132000000000001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163</v>
      </c>
      <c r="AU563" s="246" t="s">
        <v>88</v>
      </c>
      <c r="AV563" s="14" t="s">
        <v>88</v>
      </c>
      <c r="AW563" s="14" t="s">
        <v>39</v>
      </c>
      <c r="AX563" s="14" t="s">
        <v>78</v>
      </c>
      <c r="AY563" s="246" t="s">
        <v>153</v>
      </c>
    </row>
    <row r="564" s="15" customFormat="1">
      <c r="A564" s="15"/>
      <c r="B564" s="247"/>
      <c r="C564" s="248"/>
      <c r="D564" s="221" t="s">
        <v>163</v>
      </c>
      <c r="E564" s="249" t="s">
        <v>32</v>
      </c>
      <c r="F564" s="250" t="s">
        <v>167</v>
      </c>
      <c r="G564" s="248"/>
      <c r="H564" s="251">
        <v>65.332000000000008</v>
      </c>
      <c r="I564" s="252"/>
      <c r="J564" s="248"/>
      <c r="K564" s="248"/>
      <c r="L564" s="253"/>
      <c r="M564" s="254"/>
      <c r="N564" s="255"/>
      <c r="O564" s="255"/>
      <c r="P564" s="255"/>
      <c r="Q564" s="255"/>
      <c r="R564" s="255"/>
      <c r="S564" s="255"/>
      <c r="T564" s="256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7" t="s">
        <v>163</v>
      </c>
      <c r="AU564" s="257" t="s">
        <v>88</v>
      </c>
      <c r="AV564" s="15" t="s">
        <v>159</v>
      </c>
      <c r="AW564" s="15" t="s">
        <v>39</v>
      </c>
      <c r="AX564" s="15" t="s">
        <v>86</v>
      </c>
      <c r="AY564" s="257" t="s">
        <v>153</v>
      </c>
    </row>
    <row r="565" s="2" customFormat="1" ht="16.5" customHeight="1">
      <c r="A565" s="42"/>
      <c r="B565" s="43"/>
      <c r="C565" s="208" t="s">
        <v>941</v>
      </c>
      <c r="D565" s="208" t="s">
        <v>155</v>
      </c>
      <c r="E565" s="209" t="s">
        <v>942</v>
      </c>
      <c r="F565" s="210" t="s">
        <v>943</v>
      </c>
      <c r="G565" s="211" t="s">
        <v>240</v>
      </c>
      <c r="H565" s="212">
        <v>20.050000000000001</v>
      </c>
      <c r="I565" s="213"/>
      <c r="J565" s="214">
        <f>ROUND(I565*H565,2)</f>
        <v>0</v>
      </c>
      <c r="K565" s="210" t="s">
        <v>32</v>
      </c>
      <c r="L565" s="48"/>
      <c r="M565" s="215" t="s">
        <v>32</v>
      </c>
      <c r="N565" s="216" t="s">
        <v>49</v>
      </c>
      <c r="O565" s="88"/>
      <c r="P565" s="217">
        <f>O565*H565</f>
        <v>0</v>
      </c>
      <c r="Q565" s="217">
        <v>0.0063</v>
      </c>
      <c r="R565" s="217">
        <f>Q565*H565</f>
        <v>0.12631500000000001</v>
      </c>
      <c r="S565" s="217">
        <v>0</v>
      </c>
      <c r="T565" s="218">
        <f>S565*H565</f>
        <v>0</v>
      </c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R565" s="219" t="s">
        <v>259</v>
      </c>
      <c r="AT565" s="219" t="s">
        <v>155</v>
      </c>
      <c r="AU565" s="219" t="s">
        <v>88</v>
      </c>
      <c r="AY565" s="20" t="s">
        <v>153</v>
      </c>
      <c r="BE565" s="220">
        <f>IF(N565="základní",J565,0)</f>
        <v>0</v>
      </c>
      <c r="BF565" s="220">
        <f>IF(N565="snížená",J565,0)</f>
        <v>0</v>
      </c>
      <c r="BG565" s="220">
        <f>IF(N565="zákl. přenesená",J565,0)</f>
        <v>0</v>
      </c>
      <c r="BH565" s="220">
        <f>IF(N565="sníž. přenesená",J565,0)</f>
        <v>0</v>
      </c>
      <c r="BI565" s="220">
        <f>IF(N565="nulová",J565,0)</f>
        <v>0</v>
      </c>
      <c r="BJ565" s="20" t="s">
        <v>86</v>
      </c>
      <c r="BK565" s="220">
        <f>ROUND(I565*H565,2)</f>
        <v>0</v>
      </c>
      <c r="BL565" s="20" t="s">
        <v>259</v>
      </c>
      <c r="BM565" s="219" t="s">
        <v>944</v>
      </c>
    </row>
    <row r="566" s="2" customFormat="1">
      <c r="A566" s="42"/>
      <c r="B566" s="43"/>
      <c r="C566" s="44"/>
      <c r="D566" s="221" t="s">
        <v>161</v>
      </c>
      <c r="E566" s="44"/>
      <c r="F566" s="222" t="s">
        <v>945</v>
      </c>
      <c r="G566" s="44"/>
      <c r="H566" s="44"/>
      <c r="I566" s="223"/>
      <c r="J566" s="44"/>
      <c r="K566" s="44"/>
      <c r="L566" s="48"/>
      <c r="M566" s="224"/>
      <c r="N566" s="225"/>
      <c r="O566" s="88"/>
      <c r="P566" s="88"/>
      <c r="Q566" s="88"/>
      <c r="R566" s="88"/>
      <c r="S566" s="88"/>
      <c r="T566" s="89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T566" s="20" t="s">
        <v>161</v>
      </c>
      <c r="AU566" s="20" t="s">
        <v>88</v>
      </c>
    </row>
    <row r="567" s="13" customFormat="1">
      <c r="A567" s="13"/>
      <c r="B567" s="226"/>
      <c r="C567" s="227"/>
      <c r="D567" s="221" t="s">
        <v>163</v>
      </c>
      <c r="E567" s="228" t="s">
        <v>32</v>
      </c>
      <c r="F567" s="229" t="s">
        <v>946</v>
      </c>
      <c r="G567" s="227"/>
      <c r="H567" s="228" t="s">
        <v>32</v>
      </c>
      <c r="I567" s="230"/>
      <c r="J567" s="227"/>
      <c r="K567" s="227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163</v>
      </c>
      <c r="AU567" s="235" t="s">
        <v>88</v>
      </c>
      <c r="AV567" s="13" t="s">
        <v>86</v>
      </c>
      <c r="AW567" s="13" t="s">
        <v>39</v>
      </c>
      <c r="AX567" s="13" t="s">
        <v>78</v>
      </c>
      <c r="AY567" s="235" t="s">
        <v>153</v>
      </c>
    </row>
    <row r="568" s="14" customFormat="1">
      <c r="A568" s="14"/>
      <c r="B568" s="236"/>
      <c r="C568" s="237"/>
      <c r="D568" s="221" t="s">
        <v>163</v>
      </c>
      <c r="E568" s="238" t="s">
        <v>32</v>
      </c>
      <c r="F568" s="239" t="s">
        <v>947</v>
      </c>
      <c r="G568" s="237"/>
      <c r="H568" s="240">
        <v>19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163</v>
      </c>
      <c r="AU568" s="246" t="s">
        <v>88</v>
      </c>
      <c r="AV568" s="14" t="s">
        <v>88</v>
      </c>
      <c r="AW568" s="14" t="s">
        <v>39</v>
      </c>
      <c r="AX568" s="14" t="s">
        <v>78</v>
      </c>
      <c r="AY568" s="246" t="s">
        <v>153</v>
      </c>
    </row>
    <row r="569" s="13" customFormat="1">
      <c r="A569" s="13"/>
      <c r="B569" s="226"/>
      <c r="C569" s="227"/>
      <c r="D569" s="221" t="s">
        <v>163</v>
      </c>
      <c r="E569" s="228" t="s">
        <v>32</v>
      </c>
      <c r="F569" s="229" t="s">
        <v>948</v>
      </c>
      <c r="G569" s="227"/>
      <c r="H569" s="228" t="s">
        <v>32</v>
      </c>
      <c r="I569" s="230"/>
      <c r="J569" s="227"/>
      <c r="K569" s="227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163</v>
      </c>
      <c r="AU569" s="235" t="s">
        <v>88</v>
      </c>
      <c r="AV569" s="13" t="s">
        <v>86</v>
      </c>
      <c r="AW569" s="13" t="s">
        <v>39</v>
      </c>
      <c r="AX569" s="13" t="s">
        <v>78</v>
      </c>
      <c r="AY569" s="235" t="s">
        <v>153</v>
      </c>
    </row>
    <row r="570" s="14" customFormat="1">
      <c r="A570" s="14"/>
      <c r="B570" s="236"/>
      <c r="C570" s="237"/>
      <c r="D570" s="221" t="s">
        <v>163</v>
      </c>
      <c r="E570" s="238" t="s">
        <v>32</v>
      </c>
      <c r="F570" s="239" t="s">
        <v>949</v>
      </c>
      <c r="G570" s="237"/>
      <c r="H570" s="240">
        <v>1.05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163</v>
      </c>
      <c r="AU570" s="246" t="s">
        <v>88</v>
      </c>
      <c r="AV570" s="14" t="s">
        <v>88</v>
      </c>
      <c r="AW570" s="14" t="s">
        <v>39</v>
      </c>
      <c r="AX570" s="14" t="s">
        <v>78</v>
      </c>
      <c r="AY570" s="246" t="s">
        <v>153</v>
      </c>
    </row>
    <row r="571" s="15" customFormat="1">
      <c r="A571" s="15"/>
      <c r="B571" s="247"/>
      <c r="C571" s="248"/>
      <c r="D571" s="221" t="s">
        <v>163</v>
      </c>
      <c r="E571" s="249" t="s">
        <v>32</v>
      </c>
      <c r="F571" s="250" t="s">
        <v>167</v>
      </c>
      <c r="G571" s="248"/>
      <c r="H571" s="251">
        <v>20.050000000000001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7" t="s">
        <v>163</v>
      </c>
      <c r="AU571" s="257" t="s">
        <v>88</v>
      </c>
      <c r="AV571" s="15" t="s">
        <v>159</v>
      </c>
      <c r="AW571" s="15" t="s">
        <v>39</v>
      </c>
      <c r="AX571" s="15" t="s">
        <v>86</v>
      </c>
      <c r="AY571" s="257" t="s">
        <v>153</v>
      </c>
    </row>
    <row r="572" s="2" customFormat="1" ht="16.5" customHeight="1">
      <c r="A572" s="42"/>
      <c r="B572" s="43"/>
      <c r="C572" s="258" t="s">
        <v>950</v>
      </c>
      <c r="D572" s="258" t="s">
        <v>266</v>
      </c>
      <c r="E572" s="259" t="s">
        <v>951</v>
      </c>
      <c r="F572" s="260" t="s">
        <v>952</v>
      </c>
      <c r="G572" s="261" t="s">
        <v>240</v>
      </c>
      <c r="H572" s="262">
        <v>21.654</v>
      </c>
      <c r="I572" s="263"/>
      <c r="J572" s="264">
        <f>ROUND(I572*H572,2)</f>
        <v>0</v>
      </c>
      <c r="K572" s="260" t="s">
        <v>32</v>
      </c>
      <c r="L572" s="265"/>
      <c r="M572" s="266" t="s">
        <v>32</v>
      </c>
      <c r="N572" s="267" t="s">
        <v>49</v>
      </c>
      <c r="O572" s="88"/>
      <c r="P572" s="217">
        <f>O572*H572</f>
        <v>0</v>
      </c>
      <c r="Q572" s="217">
        <v>0.017999999999999999</v>
      </c>
      <c r="R572" s="217">
        <f>Q572*H572</f>
        <v>0.38977199999999995</v>
      </c>
      <c r="S572" s="217">
        <v>0</v>
      </c>
      <c r="T572" s="218">
        <f>S572*H572</f>
        <v>0</v>
      </c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R572" s="219" t="s">
        <v>365</v>
      </c>
      <c r="AT572" s="219" t="s">
        <v>266</v>
      </c>
      <c r="AU572" s="219" t="s">
        <v>88</v>
      </c>
      <c r="AY572" s="20" t="s">
        <v>153</v>
      </c>
      <c r="BE572" s="220">
        <f>IF(N572="základní",J572,0)</f>
        <v>0</v>
      </c>
      <c r="BF572" s="220">
        <f>IF(N572="snížená",J572,0)</f>
        <v>0</v>
      </c>
      <c r="BG572" s="220">
        <f>IF(N572="zákl. přenesená",J572,0)</f>
        <v>0</v>
      </c>
      <c r="BH572" s="220">
        <f>IF(N572="sníž. přenesená",J572,0)</f>
        <v>0</v>
      </c>
      <c r="BI572" s="220">
        <f>IF(N572="nulová",J572,0)</f>
        <v>0</v>
      </c>
      <c r="BJ572" s="20" t="s">
        <v>86</v>
      </c>
      <c r="BK572" s="220">
        <f>ROUND(I572*H572,2)</f>
        <v>0</v>
      </c>
      <c r="BL572" s="20" t="s">
        <v>259</v>
      </c>
      <c r="BM572" s="219" t="s">
        <v>953</v>
      </c>
    </row>
    <row r="573" s="2" customFormat="1">
      <c r="A573" s="42"/>
      <c r="B573" s="43"/>
      <c r="C573" s="44"/>
      <c r="D573" s="221" t="s">
        <v>161</v>
      </c>
      <c r="E573" s="44"/>
      <c r="F573" s="222" t="s">
        <v>952</v>
      </c>
      <c r="G573" s="44"/>
      <c r="H573" s="44"/>
      <c r="I573" s="223"/>
      <c r="J573" s="44"/>
      <c r="K573" s="44"/>
      <c r="L573" s="48"/>
      <c r="M573" s="224"/>
      <c r="N573" s="225"/>
      <c r="O573" s="88"/>
      <c r="P573" s="88"/>
      <c r="Q573" s="88"/>
      <c r="R573" s="88"/>
      <c r="S573" s="88"/>
      <c r="T573" s="89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T573" s="20" t="s">
        <v>161</v>
      </c>
      <c r="AU573" s="20" t="s">
        <v>88</v>
      </c>
    </row>
    <row r="574" s="14" customFormat="1">
      <c r="A574" s="14"/>
      <c r="B574" s="236"/>
      <c r="C574" s="237"/>
      <c r="D574" s="221" t="s">
        <v>163</v>
      </c>
      <c r="E574" s="238" t="s">
        <v>32</v>
      </c>
      <c r="F574" s="239" t="s">
        <v>954</v>
      </c>
      <c r="G574" s="237"/>
      <c r="H574" s="240">
        <v>21.654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163</v>
      </c>
      <c r="AU574" s="246" t="s">
        <v>88</v>
      </c>
      <c r="AV574" s="14" t="s">
        <v>88</v>
      </c>
      <c r="AW574" s="14" t="s">
        <v>39</v>
      </c>
      <c r="AX574" s="14" t="s">
        <v>86</v>
      </c>
      <c r="AY574" s="246" t="s">
        <v>153</v>
      </c>
    </row>
    <row r="575" s="2" customFormat="1" ht="16.5" customHeight="1">
      <c r="A575" s="42"/>
      <c r="B575" s="43"/>
      <c r="C575" s="208" t="s">
        <v>955</v>
      </c>
      <c r="D575" s="208" t="s">
        <v>155</v>
      </c>
      <c r="E575" s="209" t="s">
        <v>956</v>
      </c>
      <c r="F575" s="210" t="s">
        <v>957</v>
      </c>
      <c r="G575" s="211" t="s">
        <v>240</v>
      </c>
      <c r="H575" s="212">
        <v>14.050000000000001</v>
      </c>
      <c r="I575" s="213"/>
      <c r="J575" s="214">
        <f>ROUND(I575*H575,2)</f>
        <v>0</v>
      </c>
      <c r="K575" s="210" t="s">
        <v>32</v>
      </c>
      <c r="L575" s="48"/>
      <c r="M575" s="215" t="s">
        <v>32</v>
      </c>
      <c r="N575" s="216" t="s">
        <v>49</v>
      </c>
      <c r="O575" s="88"/>
      <c r="P575" s="217">
        <f>O575*H575</f>
        <v>0</v>
      </c>
      <c r="Q575" s="217">
        <v>0</v>
      </c>
      <c r="R575" s="217">
        <f>Q575*H575</f>
        <v>0</v>
      </c>
      <c r="S575" s="217">
        <v>0</v>
      </c>
      <c r="T575" s="218">
        <f>S575*H575</f>
        <v>0</v>
      </c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R575" s="219" t="s">
        <v>259</v>
      </c>
      <c r="AT575" s="219" t="s">
        <v>155</v>
      </c>
      <c r="AU575" s="219" t="s">
        <v>88</v>
      </c>
      <c r="AY575" s="20" t="s">
        <v>153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20" t="s">
        <v>86</v>
      </c>
      <c r="BK575" s="220">
        <f>ROUND(I575*H575,2)</f>
        <v>0</v>
      </c>
      <c r="BL575" s="20" t="s">
        <v>259</v>
      </c>
      <c r="BM575" s="219" t="s">
        <v>958</v>
      </c>
    </row>
    <row r="576" s="2" customFormat="1">
      <c r="A576" s="42"/>
      <c r="B576" s="43"/>
      <c r="C576" s="44"/>
      <c r="D576" s="221" t="s">
        <v>161</v>
      </c>
      <c r="E576" s="44"/>
      <c r="F576" s="222" t="s">
        <v>959</v>
      </c>
      <c r="G576" s="44"/>
      <c r="H576" s="44"/>
      <c r="I576" s="223"/>
      <c r="J576" s="44"/>
      <c r="K576" s="44"/>
      <c r="L576" s="48"/>
      <c r="M576" s="224"/>
      <c r="N576" s="225"/>
      <c r="O576" s="88"/>
      <c r="P576" s="88"/>
      <c r="Q576" s="88"/>
      <c r="R576" s="88"/>
      <c r="S576" s="88"/>
      <c r="T576" s="89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T576" s="20" t="s">
        <v>161</v>
      </c>
      <c r="AU576" s="20" t="s">
        <v>88</v>
      </c>
    </row>
    <row r="577" s="14" customFormat="1">
      <c r="A577" s="14"/>
      <c r="B577" s="236"/>
      <c r="C577" s="237"/>
      <c r="D577" s="221" t="s">
        <v>163</v>
      </c>
      <c r="E577" s="238" t="s">
        <v>32</v>
      </c>
      <c r="F577" s="239" t="s">
        <v>960</v>
      </c>
      <c r="G577" s="237"/>
      <c r="H577" s="240">
        <v>14.050000000000001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163</v>
      </c>
      <c r="AU577" s="246" t="s">
        <v>88</v>
      </c>
      <c r="AV577" s="14" t="s">
        <v>88</v>
      </c>
      <c r="AW577" s="14" t="s">
        <v>39</v>
      </c>
      <c r="AX577" s="14" t="s">
        <v>86</v>
      </c>
      <c r="AY577" s="246" t="s">
        <v>153</v>
      </c>
    </row>
    <row r="578" s="2" customFormat="1" ht="21.75" customHeight="1">
      <c r="A578" s="42"/>
      <c r="B578" s="43"/>
      <c r="C578" s="208" t="s">
        <v>961</v>
      </c>
      <c r="D578" s="208" t="s">
        <v>155</v>
      </c>
      <c r="E578" s="209" t="s">
        <v>962</v>
      </c>
      <c r="F578" s="210" t="s">
        <v>963</v>
      </c>
      <c r="G578" s="211" t="s">
        <v>240</v>
      </c>
      <c r="H578" s="212">
        <v>20.050000000000001</v>
      </c>
      <c r="I578" s="213"/>
      <c r="J578" s="214">
        <f>ROUND(I578*H578,2)</f>
        <v>0</v>
      </c>
      <c r="K578" s="210" t="s">
        <v>32</v>
      </c>
      <c r="L578" s="48"/>
      <c r="M578" s="215" t="s">
        <v>32</v>
      </c>
      <c r="N578" s="216" t="s">
        <v>49</v>
      </c>
      <c r="O578" s="88"/>
      <c r="P578" s="217">
        <f>O578*H578</f>
        <v>0</v>
      </c>
      <c r="Q578" s="217">
        <v>0</v>
      </c>
      <c r="R578" s="217">
        <f>Q578*H578</f>
        <v>0</v>
      </c>
      <c r="S578" s="217">
        <v>0</v>
      </c>
      <c r="T578" s="218">
        <f>S578*H578</f>
        <v>0</v>
      </c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R578" s="219" t="s">
        <v>259</v>
      </c>
      <c r="AT578" s="219" t="s">
        <v>155</v>
      </c>
      <c r="AU578" s="219" t="s">
        <v>88</v>
      </c>
      <c r="AY578" s="20" t="s">
        <v>153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20" t="s">
        <v>86</v>
      </c>
      <c r="BK578" s="220">
        <f>ROUND(I578*H578,2)</f>
        <v>0</v>
      </c>
      <c r="BL578" s="20" t="s">
        <v>259</v>
      </c>
      <c r="BM578" s="219" t="s">
        <v>964</v>
      </c>
    </row>
    <row r="579" s="2" customFormat="1">
      <c r="A579" s="42"/>
      <c r="B579" s="43"/>
      <c r="C579" s="44"/>
      <c r="D579" s="221" t="s">
        <v>161</v>
      </c>
      <c r="E579" s="44"/>
      <c r="F579" s="222" t="s">
        <v>965</v>
      </c>
      <c r="G579" s="44"/>
      <c r="H579" s="44"/>
      <c r="I579" s="223"/>
      <c r="J579" s="44"/>
      <c r="K579" s="44"/>
      <c r="L579" s="48"/>
      <c r="M579" s="224"/>
      <c r="N579" s="225"/>
      <c r="O579" s="88"/>
      <c r="P579" s="88"/>
      <c r="Q579" s="88"/>
      <c r="R579" s="88"/>
      <c r="S579" s="88"/>
      <c r="T579" s="89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T579" s="20" t="s">
        <v>161</v>
      </c>
      <c r="AU579" s="20" t="s">
        <v>88</v>
      </c>
    </row>
    <row r="580" s="2" customFormat="1" ht="21.75" customHeight="1">
      <c r="A580" s="42"/>
      <c r="B580" s="43"/>
      <c r="C580" s="208" t="s">
        <v>966</v>
      </c>
      <c r="D580" s="208" t="s">
        <v>155</v>
      </c>
      <c r="E580" s="209" t="s">
        <v>967</v>
      </c>
      <c r="F580" s="210" t="s">
        <v>968</v>
      </c>
      <c r="G580" s="211" t="s">
        <v>240</v>
      </c>
      <c r="H580" s="212">
        <v>20.050000000000001</v>
      </c>
      <c r="I580" s="213"/>
      <c r="J580" s="214">
        <f>ROUND(I580*H580,2)</f>
        <v>0</v>
      </c>
      <c r="K580" s="210" t="s">
        <v>32</v>
      </c>
      <c r="L580" s="48"/>
      <c r="M580" s="215" t="s">
        <v>32</v>
      </c>
      <c r="N580" s="216" t="s">
        <v>49</v>
      </c>
      <c r="O580" s="88"/>
      <c r="P580" s="217">
        <f>O580*H580</f>
        <v>0</v>
      </c>
      <c r="Q580" s="217">
        <v>0</v>
      </c>
      <c r="R580" s="217">
        <f>Q580*H580</f>
        <v>0</v>
      </c>
      <c r="S580" s="217">
        <v>0</v>
      </c>
      <c r="T580" s="218">
        <f>S580*H580</f>
        <v>0</v>
      </c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R580" s="219" t="s">
        <v>259</v>
      </c>
      <c r="AT580" s="219" t="s">
        <v>155</v>
      </c>
      <c r="AU580" s="219" t="s">
        <v>88</v>
      </c>
      <c r="AY580" s="20" t="s">
        <v>153</v>
      </c>
      <c r="BE580" s="220">
        <f>IF(N580="základní",J580,0)</f>
        <v>0</v>
      </c>
      <c r="BF580" s="220">
        <f>IF(N580="snížená",J580,0)</f>
        <v>0</v>
      </c>
      <c r="BG580" s="220">
        <f>IF(N580="zákl. přenesená",J580,0)</f>
        <v>0</v>
      </c>
      <c r="BH580" s="220">
        <f>IF(N580="sníž. přenesená",J580,0)</f>
        <v>0</v>
      </c>
      <c r="BI580" s="220">
        <f>IF(N580="nulová",J580,0)</f>
        <v>0</v>
      </c>
      <c r="BJ580" s="20" t="s">
        <v>86</v>
      </c>
      <c r="BK580" s="220">
        <f>ROUND(I580*H580,2)</f>
        <v>0</v>
      </c>
      <c r="BL580" s="20" t="s">
        <v>259</v>
      </c>
      <c r="BM580" s="219" t="s">
        <v>969</v>
      </c>
    </row>
    <row r="581" s="2" customFormat="1">
      <c r="A581" s="42"/>
      <c r="B581" s="43"/>
      <c r="C581" s="44"/>
      <c r="D581" s="221" t="s">
        <v>161</v>
      </c>
      <c r="E581" s="44"/>
      <c r="F581" s="222" t="s">
        <v>970</v>
      </c>
      <c r="G581" s="44"/>
      <c r="H581" s="44"/>
      <c r="I581" s="223"/>
      <c r="J581" s="44"/>
      <c r="K581" s="44"/>
      <c r="L581" s="48"/>
      <c r="M581" s="224"/>
      <c r="N581" s="225"/>
      <c r="O581" s="88"/>
      <c r="P581" s="88"/>
      <c r="Q581" s="88"/>
      <c r="R581" s="88"/>
      <c r="S581" s="88"/>
      <c r="T581" s="89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T581" s="20" t="s">
        <v>161</v>
      </c>
      <c r="AU581" s="20" t="s">
        <v>88</v>
      </c>
    </row>
    <row r="582" s="2" customFormat="1" ht="16.5" customHeight="1">
      <c r="A582" s="42"/>
      <c r="B582" s="43"/>
      <c r="C582" s="208" t="s">
        <v>971</v>
      </c>
      <c r="D582" s="208" t="s">
        <v>155</v>
      </c>
      <c r="E582" s="209" t="s">
        <v>972</v>
      </c>
      <c r="F582" s="210" t="s">
        <v>973</v>
      </c>
      <c r="G582" s="211" t="s">
        <v>240</v>
      </c>
      <c r="H582" s="212">
        <v>7.1399999999999997</v>
      </c>
      <c r="I582" s="213"/>
      <c r="J582" s="214">
        <f>ROUND(I582*H582,2)</f>
        <v>0</v>
      </c>
      <c r="K582" s="210" t="s">
        <v>32</v>
      </c>
      <c r="L582" s="48"/>
      <c r="M582" s="215" t="s">
        <v>32</v>
      </c>
      <c r="N582" s="216" t="s">
        <v>49</v>
      </c>
      <c r="O582" s="88"/>
      <c r="P582" s="217">
        <f>O582*H582</f>
        <v>0</v>
      </c>
      <c r="Q582" s="217">
        <v>0.0015</v>
      </c>
      <c r="R582" s="217">
        <f>Q582*H582</f>
        <v>0.010709999999999999</v>
      </c>
      <c r="S582" s="217">
        <v>0</v>
      </c>
      <c r="T582" s="218">
        <f>S582*H582</f>
        <v>0</v>
      </c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R582" s="219" t="s">
        <v>259</v>
      </c>
      <c r="AT582" s="219" t="s">
        <v>155</v>
      </c>
      <c r="AU582" s="219" t="s">
        <v>88</v>
      </c>
      <c r="AY582" s="20" t="s">
        <v>153</v>
      </c>
      <c r="BE582" s="220">
        <f>IF(N582="základní",J582,0)</f>
        <v>0</v>
      </c>
      <c r="BF582" s="220">
        <f>IF(N582="snížená",J582,0)</f>
        <v>0</v>
      </c>
      <c r="BG582" s="220">
        <f>IF(N582="zákl. přenesená",J582,0)</f>
        <v>0</v>
      </c>
      <c r="BH582" s="220">
        <f>IF(N582="sníž. přenesená",J582,0)</f>
        <v>0</v>
      </c>
      <c r="BI582" s="220">
        <f>IF(N582="nulová",J582,0)</f>
        <v>0</v>
      </c>
      <c r="BJ582" s="20" t="s">
        <v>86</v>
      </c>
      <c r="BK582" s="220">
        <f>ROUND(I582*H582,2)</f>
        <v>0</v>
      </c>
      <c r="BL582" s="20" t="s">
        <v>259</v>
      </c>
      <c r="BM582" s="219" t="s">
        <v>974</v>
      </c>
    </row>
    <row r="583" s="2" customFormat="1">
      <c r="A583" s="42"/>
      <c r="B583" s="43"/>
      <c r="C583" s="44"/>
      <c r="D583" s="221" t="s">
        <v>161</v>
      </c>
      <c r="E583" s="44"/>
      <c r="F583" s="222" t="s">
        <v>975</v>
      </c>
      <c r="G583" s="44"/>
      <c r="H583" s="44"/>
      <c r="I583" s="223"/>
      <c r="J583" s="44"/>
      <c r="K583" s="44"/>
      <c r="L583" s="48"/>
      <c r="M583" s="224"/>
      <c r="N583" s="225"/>
      <c r="O583" s="88"/>
      <c r="P583" s="88"/>
      <c r="Q583" s="88"/>
      <c r="R583" s="88"/>
      <c r="S583" s="88"/>
      <c r="T583" s="89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T583" s="20" t="s">
        <v>161</v>
      </c>
      <c r="AU583" s="20" t="s">
        <v>88</v>
      </c>
    </row>
    <row r="584" s="13" customFormat="1">
      <c r="A584" s="13"/>
      <c r="B584" s="226"/>
      <c r="C584" s="227"/>
      <c r="D584" s="221" t="s">
        <v>163</v>
      </c>
      <c r="E584" s="228" t="s">
        <v>32</v>
      </c>
      <c r="F584" s="229" t="s">
        <v>948</v>
      </c>
      <c r="G584" s="227"/>
      <c r="H584" s="228" t="s">
        <v>32</v>
      </c>
      <c r="I584" s="230"/>
      <c r="J584" s="227"/>
      <c r="K584" s="227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163</v>
      </c>
      <c r="AU584" s="235" t="s">
        <v>88</v>
      </c>
      <c r="AV584" s="13" t="s">
        <v>86</v>
      </c>
      <c r="AW584" s="13" t="s">
        <v>39</v>
      </c>
      <c r="AX584" s="13" t="s">
        <v>78</v>
      </c>
      <c r="AY584" s="235" t="s">
        <v>153</v>
      </c>
    </row>
    <row r="585" s="14" customFormat="1">
      <c r="A585" s="14"/>
      <c r="B585" s="236"/>
      <c r="C585" s="237"/>
      <c r="D585" s="221" t="s">
        <v>163</v>
      </c>
      <c r="E585" s="238" t="s">
        <v>32</v>
      </c>
      <c r="F585" s="239" t="s">
        <v>949</v>
      </c>
      <c r="G585" s="237"/>
      <c r="H585" s="240">
        <v>1.05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163</v>
      </c>
      <c r="AU585" s="246" t="s">
        <v>88</v>
      </c>
      <c r="AV585" s="14" t="s">
        <v>88</v>
      </c>
      <c r="AW585" s="14" t="s">
        <v>39</v>
      </c>
      <c r="AX585" s="14" t="s">
        <v>78</v>
      </c>
      <c r="AY585" s="246" t="s">
        <v>153</v>
      </c>
    </row>
    <row r="586" s="14" customFormat="1">
      <c r="A586" s="14"/>
      <c r="B586" s="236"/>
      <c r="C586" s="237"/>
      <c r="D586" s="221" t="s">
        <v>163</v>
      </c>
      <c r="E586" s="238" t="s">
        <v>32</v>
      </c>
      <c r="F586" s="239" t="s">
        <v>976</v>
      </c>
      <c r="G586" s="237"/>
      <c r="H586" s="240">
        <v>1.155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163</v>
      </c>
      <c r="AU586" s="246" t="s">
        <v>88</v>
      </c>
      <c r="AV586" s="14" t="s">
        <v>88</v>
      </c>
      <c r="AW586" s="14" t="s">
        <v>39</v>
      </c>
      <c r="AX586" s="14" t="s">
        <v>78</v>
      </c>
      <c r="AY586" s="246" t="s">
        <v>153</v>
      </c>
    </row>
    <row r="587" s="14" customFormat="1">
      <c r="A587" s="14"/>
      <c r="B587" s="236"/>
      <c r="C587" s="237"/>
      <c r="D587" s="221" t="s">
        <v>163</v>
      </c>
      <c r="E587" s="238" t="s">
        <v>32</v>
      </c>
      <c r="F587" s="239" t="s">
        <v>977</v>
      </c>
      <c r="G587" s="237"/>
      <c r="H587" s="240">
        <v>4.9349999999999996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163</v>
      </c>
      <c r="AU587" s="246" t="s">
        <v>88</v>
      </c>
      <c r="AV587" s="14" t="s">
        <v>88</v>
      </c>
      <c r="AW587" s="14" t="s">
        <v>39</v>
      </c>
      <c r="AX587" s="14" t="s">
        <v>78</v>
      </c>
      <c r="AY587" s="246" t="s">
        <v>153</v>
      </c>
    </row>
    <row r="588" s="15" customFormat="1">
      <c r="A588" s="15"/>
      <c r="B588" s="247"/>
      <c r="C588" s="248"/>
      <c r="D588" s="221" t="s">
        <v>163</v>
      </c>
      <c r="E588" s="249" t="s">
        <v>32</v>
      </c>
      <c r="F588" s="250" t="s">
        <v>167</v>
      </c>
      <c r="G588" s="248"/>
      <c r="H588" s="251">
        <v>7.1399999999999997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7" t="s">
        <v>163</v>
      </c>
      <c r="AU588" s="257" t="s">
        <v>88</v>
      </c>
      <c r="AV588" s="15" t="s">
        <v>159</v>
      </c>
      <c r="AW588" s="15" t="s">
        <v>39</v>
      </c>
      <c r="AX588" s="15" t="s">
        <v>86</v>
      </c>
      <c r="AY588" s="257" t="s">
        <v>153</v>
      </c>
    </row>
    <row r="589" s="2" customFormat="1" ht="16.5" customHeight="1">
      <c r="A589" s="42"/>
      <c r="B589" s="43"/>
      <c r="C589" s="208" t="s">
        <v>978</v>
      </c>
      <c r="D589" s="208" t="s">
        <v>155</v>
      </c>
      <c r="E589" s="209" t="s">
        <v>979</v>
      </c>
      <c r="F589" s="210" t="s">
        <v>980</v>
      </c>
      <c r="G589" s="211" t="s">
        <v>291</v>
      </c>
      <c r="H589" s="212">
        <v>80.840000000000003</v>
      </c>
      <c r="I589" s="213"/>
      <c r="J589" s="214">
        <f>ROUND(I589*H589,2)</f>
        <v>0</v>
      </c>
      <c r="K589" s="210" t="s">
        <v>32</v>
      </c>
      <c r="L589" s="48"/>
      <c r="M589" s="215" t="s">
        <v>32</v>
      </c>
      <c r="N589" s="216" t="s">
        <v>49</v>
      </c>
      <c r="O589" s="88"/>
      <c r="P589" s="217">
        <f>O589*H589</f>
        <v>0</v>
      </c>
      <c r="Q589" s="217">
        <v>3.0000000000000001E-05</v>
      </c>
      <c r="R589" s="217">
        <f>Q589*H589</f>
        <v>0.0024252000000000002</v>
      </c>
      <c r="S589" s="217">
        <v>0</v>
      </c>
      <c r="T589" s="218">
        <f>S589*H589</f>
        <v>0</v>
      </c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R589" s="219" t="s">
        <v>259</v>
      </c>
      <c r="AT589" s="219" t="s">
        <v>155</v>
      </c>
      <c r="AU589" s="219" t="s">
        <v>88</v>
      </c>
      <c r="AY589" s="20" t="s">
        <v>153</v>
      </c>
      <c r="BE589" s="220">
        <f>IF(N589="základní",J589,0)</f>
        <v>0</v>
      </c>
      <c r="BF589" s="220">
        <f>IF(N589="snížená",J589,0)</f>
        <v>0</v>
      </c>
      <c r="BG589" s="220">
        <f>IF(N589="zákl. přenesená",J589,0)</f>
        <v>0</v>
      </c>
      <c r="BH589" s="220">
        <f>IF(N589="sníž. přenesená",J589,0)</f>
        <v>0</v>
      </c>
      <c r="BI589" s="220">
        <f>IF(N589="nulová",J589,0)</f>
        <v>0</v>
      </c>
      <c r="BJ589" s="20" t="s">
        <v>86</v>
      </c>
      <c r="BK589" s="220">
        <f>ROUND(I589*H589,2)</f>
        <v>0</v>
      </c>
      <c r="BL589" s="20" t="s">
        <v>259</v>
      </c>
      <c r="BM589" s="219" t="s">
        <v>981</v>
      </c>
    </row>
    <row r="590" s="2" customFormat="1">
      <c r="A590" s="42"/>
      <c r="B590" s="43"/>
      <c r="C590" s="44"/>
      <c r="D590" s="221" t="s">
        <v>161</v>
      </c>
      <c r="E590" s="44"/>
      <c r="F590" s="222" t="s">
        <v>982</v>
      </c>
      <c r="G590" s="44"/>
      <c r="H590" s="44"/>
      <c r="I590" s="223"/>
      <c r="J590" s="44"/>
      <c r="K590" s="44"/>
      <c r="L590" s="48"/>
      <c r="M590" s="224"/>
      <c r="N590" s="225"/>
      <c r="O590" s="88"/>
      <c r="P590" s="88"/>
      <c r="Q590" s="88"/>
      <c r="R590" s="88"/>
      <c r="S590" s="88"/>
      <c r="T590" s="89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T590" s="20" t="s">
        <v>161</v>
      </c>
      <c r="AU590" s="20" t="s">
        <v>88</v>
      </c>
    </row>
    <row r="591" s="13" customFormat="1">
      <c r="A591" s="13"/>
      <c r="B591" s="226"/>
      <c r="C591" s="227"/>
      <c r="D591" s="221" t="s">
        <v>163</v>
      </c>
      <c r="E591" s="228" t="s">
        <v>32</v>
      </c>
      <c r="F591" s="229" t="s">
        <v>916</v>
      </c>
      <c r="G591" s="227"/>
      <c r="H591" s="228" t="s">
        <v>32</v>
      </c>
      <c r="I591" s="230"/>
      <c r="J591" s="227"/>
      <c r="K591" s="227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163</v>
      </c>
      <c r="AU591" s="235" t="s">
        <v>88</v>
      </c>
      <c r="AV591" s="13" t="s">
        <v>86</v>
      </c>
      <c r="AW591" s="13" t="s">
        <v>39</v>
      </c>
      <c r="AX591" s="13" t="s">
        <v>78</v>
      </c>
      <c r="AY591" s="235" t="s">
        <v>153</v>
      </c>
    </row>
    <row r="592" s="14" customFormat="1">
      <c r="A592" s="14"/>
      <c r="B592" s="236"/>
      <c r="C592" s="237"/>
      <c r="D592" s="221" t="s">
        <v>163</v>
      </c>
      <c r="E592" s="238" t="s">
        <v>32</v>
      </c>
      <c r="F592" s="239" t="s">
        <v>917</v>
      </c>
      <c r="G592" s="237"/>
      <c r="H592" s="240">
        <v>22.199999999999999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163</v>
      </c>
      <c r="AU592" s="246" t="s">
        <v>88</v>
      </c>
      <c r="AV592" s="14" t="s">
        <v>88</v>
      </c>
      <c r="AW592" s="14" t="s">
        <v>39</v>
      </c>
      <c r="AX592" s="14" t="s">
        <v>78</v>
      </c>
      <c r="AY592" s="246" t="s">
        <v>153</v>
      </c>
    </row>
    <row r="593" s="14" customFormat="1">
      <c r="A593" s="14"/>
      <c r="B593" s="236"/>
      <c r="C593" s="237"/>
      <c r="D593" s="221" t="s">
        <v>163</v>
      </c>
      <c r="E593" s="238" t="s">
        <v>32</v>
      </c>
      <c r="F593" s="239" t="s">
        <v>918</v>
      </c>
      <c r="G593" s="237"/>
      <c r="H593" s="240">
        <v>18.399999999999999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163</v>
      </c>
      <c r="AU593" s="246" t="s">
        <v>88</v>
      </c>
      <c r="AV593" s="14" t="s">
        <v>88</v>
      </c>
      <c r="AW593" s="14" t="s">
        <v>39</v>
      </c>
      <c r="AX593" s="14" t="s">
        <v>78</v>
      </c>
      <c r="AY593" s="246" t="s">
        <v>153</v>
      </c>
    </row>
    <row r="594" s="14" customFormat="1">
      <c r="A594" s="14"/>
      <c r="B594" s="236"/>
      <c r="C594" s="237"/>
      <c r="D594" s="221" t="s">
        <v>163</v>
      </c>
      <c r="E594" s="238" t="s">
        <v>32</v>
      </c>
      <c r="F594" s="239" t="s">
        <v>703</v>
      </c>
      <c r="G594" s="237"/>
      <c r="H594" s="240">
        <v>4.79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6" t="s">
        <v>163</v>
      </c>
      <c r="AU594" s="246" t="s">
        <v>88</v>
      </c>
      <c r="AV594" s="14" t="s">
        <v>88</v>
      </c>
      <c r="AW594" s="14" t="s">
        <v>39</v>
      </c>
      <c r="AX594" s="14" t="s">
        <v>78</v>
      </c>
      <c r="AY594" s="246" t="s">
        <v>153</v>
      </c>
    </row>
    <row r="595" s="14" customFormat="1">
      <c r="A595" s="14"/>
      <c r="B595" s="236"/>
      <c r="C595" s="237"/>
      <c r="D595" s="221" t="s">
        <v>163</v>
      </c>
      <c r="E595" s="238" t="s">
        <v>32</v>
      </c>
      <c r="F595" s="239" t="s">
        <v>704</v>
      </c>
      <c r="G595" s="237"/>
      <c r="H595" s="240">
        <v>3.8500000000000001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163</v>
      </c>
      <c r="AU595" s="246" t="s">
        <v>88</v>
      </c>
      <c r="AV595" s="14" t="s">
        <v>88</v>
      </c>
      <c r="AW595" s="14" t="s">
        <v>39</v>
      </c>
      <c r="AX595" s="14" t="s">
        <v>78</v>
      </c>
      <c r="AY595" s="246" t="s">
        <v>153</v>
      </c>
    </row>
    <row r="596" s="14" customFormat="1">
      <c r="A596" s="14"/>
      <c r="B596" s="236"/>
      <c r="C596" s="237"/>
      <c r="D596" s="221" t="s">
        <v>163</v>
      </c>
      <c r="E596" s="238" t="s">
        <v>32</v>
      </c>
      <c r="F596" s="239" t="s">
        <v>705</v>
      </c>
      <c r="G596" s="237"/>
      <c r="H596" s="240">
        <v>4.9000000000000004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163</v>
      </c>
      <c r="AU596" s="246" t="s">
        <v>88</v>
      </c>
      <c r="AV596" s="14" t="s">
        <v>88</v>
      </c>
      <c r="AW596" s="14" t="s">
        <v>39</v>
      </c>
      <c r="AX596" s="14" t="s">
        <v>78</v>
      </c>
      <c r="AY596" s="246" t="s">
        <v>153</v>
      </c>
    </row>
    <row r="597" s="14" customFormat="1">
      <c r="A597" s="14"/>
      <c r="B597" s="236"/>
      <c r="C597" s="237"/>
      <c r="D597" s="221" t="s">
        <v>163</v>
      </c>
      <c r="E597" s="238" t="s">
        <v>32</v>
      </c>
      <c r="F597" s="239" t="s">
        <v>706</v>
      </c>
      <c r="G597" s="237"/>
      <c r="H597" s="240">
        <v>7.0499999999999998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163</v>
      </c>
      <c r="AU597" s="246" t="s">
        <v>88</v>
      </c>
      <c r="AV597" s="14" t="s">
        <v>88</v>
      </c>
      <c r="AW597" s="14" t="s">
        <v>39</v>
      </c>
      <c r="AX597" s="14" t="s">
        <v>78</v>
      </c>
      <c r="AY597" s="246" t="s">
        <v>153</v>
      </c>
    </row>
    <row r="598" s="14" customFormat="1">
      <c r="A598" s="14"/>
      <c r="B598" s="236"/>
      <c r="C598" s="237"/>
      <c r="D598" s="221" t="s">
        <v>163</v>
      </c>
      <c r="E598" s="238" t="s">
        <v>32</v>
      </c>
      <c r="F598" s="239" t="s">
        <v>707</v>
      </c>
      <c r="G598" s="237"/>
      <c r="H598" s="240">
        <v>6.9500000000000002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6" t="s">
        <v>163</v>
      </c>
      <c r="AU598" s="246" t="s">
        <v>88</v>
      </c>
      <c r="AV598" s="14" t="s">
        <v>88</v>
      </c>
      <c r="AW598" s="14" t="s">
        <v>39</v>
      </c>
      <c r="AX598" s="14" t="s">
        <v>78</v>
      </c>
      <c r="AY598" s="246" t="s">
        <v>153</v>
      </c>
    </row>
    <row r="599" s="14" customFormat="1">
      <c r="A599" s="14"/>
      <c r="B599" s="236"/>
      <c r="C599" s="237"/>
      <c r="D599" s="221" t="s">
        <v>163</v>
      </c>
      <c r="E599" s="238" t="s">
        <v>32</v>
      </c>
      <c r="F599" s="239" t="s">
        <v>708</v>
      </c>
      <c r="G599" s="237"/>
      <c r="H599" s="240">
        <v>12.699999999999999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163</v>
      </c>
      <c r="AU599" s="246" t="s">
        <v>88</v>
      </c>
      <c r="AV599" s="14" t="s">
        <v>88</v>
      </c>
      <c r="AW599" s="14" t="s">
        <v>39</v>
      </c>
      <c r="AX599" s="14" t="s">
        <v>78</v>
      </c>
      <c r="AY599" s="246" t="s">
        <v>153</v>
      </c>
    </row>
    <row r="600" s="15" customFormat="1">
      <c r="A600" s="15"/>
      <c r="B600" s="247"/>
      <c r="C600" s="248"/>
      <c r="D600" s="221" t="s">
        <v>163</v>
      </c>
      <c r="E600" s="249" t="s">
        <v>32</v>
      </c>
      <c r="F600" s="250" t="s">
        <v>167</v>
      </c>
      <c r="G600" s="248"/>
      <c r="H600" s="251">
        <v>80.839999999999989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7" t="s">
        <v>163</v>
      </c>
      <c r="AU600" s="257" t="s">
        <v>88</v>
      </c>
      <c r="AV600" s="15" t="s">
        <v>159</v>
      </c>
      <c r="AW600" s="15" t="s">
        <v>39</v>
      </c>
      <c r="AX600" s="15" t="s">
        <v>86</v>
      </c>
      <c r="AY600" s="257" t="s">
        <v>153</v>
      </c>
    </row>
    <row r="601" s="2" customFormat="1" ht="16.5" customHeight="1">
      <c r="A601" s="42"/>
      <c r="B601" s="43"/>
      <c r="C601" s="208" t="s">
        <v>983</v>
      </c>
      <c r="D601" s="208" t="s">
        <v>155</v>
      </c>
      <c r="E601" s="209" t="s">
        <v>984</v>
      </c>
      <c r="F601" s="210" t="s">
        <v>985</v>
      </c>
      <c r="G601" s="211" t="s">
        <v>256</v>
      </c>
      <c r="H601" s="212">
        <v>4</v>
      </c>
      <c r="I601" s="213"/>
      <c r="J601" s="214">
        <f>ROUND(I601*H601,2)</f>
        <v>0</v>
      </c>
      <c r="K601" s="210" t="s">
        <v>32</v>
      </c>
      <c r="L601" s="48"/>
      <c r="M601" s="215" t="s">
        <v>32</v>
      </c>
      <c r="N601" s="216" t="s">
        <v>49</v>
      </c>
      <c r="O601" s="88"/>
      <c r="P601" s="217">
        <f>O601*H601</f>
        <v>0</v>
      </c>
      <c r="Q601" s="217">
        <v>0.00021000000000000001</v>
      </c>
      <c r="R601" s="217">
        <f>Q601*H601</f>
        <v>0.00084000000000000003</v>
      </c>
      <c r="S601" s="217">
        <v>0</v>
      </c>
      <c r="T601" s="218">
        <f>S601*H601</f>
        <v>0</v>
      </c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R601" s="219" t="s">
        <v>259</v>
      </c>
      <c r="AT601" s="219" t="s">
        <v>155</v>
      </c>
      <c r="AU601" s="219" t="s">
        <v>88</v>
      </c>
      <c r="AY601" s="20" t="s">
        <v>153</v>
      </c>
      <c r="BE601" s="220">
        <f>IF(N601="základní",J601,0)</f>
        <v>0</v>
      </c>
      <c r="BF601" s="220">
        <f>IF(N601="snížená",J601,0)</f>
        <v>0</v>
      </c>
      <c r="BG601" s="220">
        <f>IF(N601="zákl. přenesená",J601,0)</f>
        <v>0</v>
      </c>
      <c r="BH601" s="220">
        <f>IF(N601="sníž. přenesená",J601,0)</f>
        <v>0</v>
      </c>
      <c r="BI601" s="220">
        <f>IF(N601="nulová",J601,0)</f>
        <v>0</v>
      </c>
      <c r="BJ601" s="20" t="s">
        <v>86</v>
      </c>
      <c r="BK601" s="220">
        <f>ROUND(I601*H601,2)</f>
        <v>0</v>
      </c>
      <c r="BL601" s="20" t="s">
        <v>259</v>
      </c>
      <c r="BM601" s="219" t="s">
        <v>986</v>
      </c>
    </row>
    <row r="602" s="2" customFormat="1">
      <c r="A602" s="42"/>
      <c r="B602" s="43"/>
      <c r="C602" s="44"/>
      <c r="D602" s="221" t="s">
        <v>161</v>
      </c>
      <c r="E602" s="44"/>
      <c r="F602" s="222" t="s">
        <v>987</v>
      </c>
      <c r="G602" s="44"/>
      <c r="H602" s="44"/>
      <c r="I602" s="223"/>
      <c r="J602" s="44"/>
      <c r="K602" s="44"/>
      <c r="L602" s="48"/>
      <c r="M602" s="224"/>
      <c r="N602" s="225"/>
      <c r="O602" s="88"/>
      <c r="P602" s="88"/>
      <c r="Q602" s="88"/>
      <c r="R602" s="88"/>
      <c r="S602" s="88"/>
      <c r="T602" s="89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T602" s="20" t="s">
        <v>161</v>
      </c>
      <c r="AU602" s="20" t="s">
        <v>88</v>
      </c>
    </row>
    <row r="603" s="2" customFormat="1" ht="16.5" customHeight="1">
      <c r="A603" s="42"/>
      <c r="B603" s="43"/>
      <c r="C603" s="208" t="s">
        <v>988</v>
      </c>
      <c r="D603" s="208" t="s">
        <v>155</v>
      </c>
      <c r="E603" s="209" t="s">
        <v>989</v>
      </c>
      <c r="F603" s="210" t="s">
        <v>990</v>
      </c>
      <c r="G603" s="211" t="s">
        <v>256</v>
      </c>
      <c r="H603" s="212">
        <v>1</v>
      </c>
      <c r="I603" s="213"/>
      <c r="J603" s="214">
        <f>ROUND(I603*H603,2)</f>
        <v>0</v>
      </c>
      <c r="K603" s="210" t="s">
        <v>32</v>
      </c>
      <c r="L603" s="48"/>
      <c r="M603" s="215" t="s">
        <v>32</v>
      </c>
      <c r="N603" s="216" t="s">
        <v>49</v>
      </c>
      <c r="O603" s="88"/>
      <c r="P603" s="217">
        <f>O603*H603</f>
        <v>0</v>
      </c>
      <c r="Q603" s="217">
        <v>0.00018000000000000001</v>
      </c>
      <c r="R603" s="217">
        <f>Q603*H603</f>
        <v>0.00018000000000000001</v>
      </c>
      <c r="S603" s="217">
        <v>0</v>
      </c>
      <c r="T603" s="218">
        <f>S603*H603</f>
        <v>0</v>
      </c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R603" s="219" t="s">
        <v>259</v>
      </c>
      <c r="AT603" s="219" t="s">
        <v>155</v>
      </c>
      <c r="AU603" s="219" t="s">
        <v>88</v>
      </c>
      <c r="AY603" s="20" t="s">
        <v>153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20" t="s">
        <v>86</v>
      </c>
      <c r="BK603" s="220">
        <f>ROUND(I603*H603,2)</f>
        <v>0</v>
      </c>
      <c r="BL603" s="20" t="s">
        <v>259</v>
      </c>
      <c r="BM603" s="219" t="s">
        <v>991</v>
      </c>
    </row>
    <row r="604" s="2" customFormat="1">
      <c r="A604" s="42"/>
      <c r="B604" s="43"/>
      <c r="C604" s="44"/>
      <c r="D604" s="221" t="s">
        <v>161</v>
      </c>
      <c r="E604" s="44"/>
      <c r="F604" s="222" t="s">
        <v>992</v>
      </c>
      <c r="G604" s="44"/>
      <c r="H604" s="44"/>
      <c r="I604" s="223"/>
      <c r="J604" s="44"/>
      <c r="K604" s="44"/>
      <c r="L604" s="48"/>
      <c r="M604" s="224"/>
      <c r="N604" s="225"/>
      <c r="O604" s="88"/>
      <c r="P604" s="88"/>
      <c r="Q604" s="88"/>
      <c r="R604" s="88"/>
      <c r="S604" s="88"/>
      <c r="T604" s="89"/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T604" s="20" t="s">
        <v>161</v>
      </c>
      <c r="AU604" s="20" t="s">
        <v>88</v>
      </c>
    </row>
    <row r="605" s="2" customFormat="1" ht="16.5" customHeight="1">
      <c r="A605" s="42"/>
      <c r="B605" s="43"/>
      <c r="C605" s="208" t="s">
        <v>993</v>
      </c>
      <c r="D605" s="208" t="s">
        <v>155</v>
      </c>
      <c r="E605" s="209" t="s">
        <v>994</v>
      </c>
      <c r="F605" s="210" t="s">
        <v>995</v>
      </c>
      <c r="G605" s="211" t="s">
        <v>291</v>
      </c>
      <c r="H605" s="212">
        <v>4.5499999999999998</v>
      </c>
      <c r="I605" s="213"/>
      <c r="J605" s="214">
        <f>ROUND(I605*H605,2)</f>
        <v>0</v>
      </c>
      <c r="K605" s="210" t="s">
        <v>32</v>
      </c>
      <c r="L605" s="48"/>
      <c r="M605" s="215" t="s">
        <v>32</v>
      </c>
      <c r="N605" s="216" t="s">
        <v>49</v>
      </c>
      <c r="O605" s="88"/>
      <c r="P605" s="217">
        <f>O605*H605</f>
        <v>0</v>
      </c>
      <c r="Q605" s="217">
        <v>0.00032000000000000003</v>
      </c>
      <c r="R605" s="217">
        <f>Q605*H605</f>
        <v>0.0014560000000000001</v>
      </c>
      <c r="S605" s="217">
        <v>0</v>
      </c>
      <c r="T605" s="218">
        <f>S605*H605</f>
        <v>0</v>
      </c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R605" s="219" t="s">
        <v>259</v>
      </c>
      <c r="AT605" s="219" t="s">
        <v>155</v>
      </c>
      <c r="AU605" s="219" t="s">
        <v>88</v>
      </c>
      <c r="AY605" s="20" t="s">
        <v>153</v>
      </c>
      <c r="BE605" s="220">
        <f>IF(N605="základní",J605,0)</f>
        <v>0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20" t="s">
        <v>86</v>
      </c>
      <c r="BK605" s="220">
        <f>ROUND(I605*H605,2)</f>
        <v>0</v>
      </c>
      <c r="BL605" s="20" t="s">
        <v>259</v>
      </c>
      <c r="BM605" s="219" t="s">
        <v>996</v>
      </c>
    </row>
    <row r="606" s="2" customFormat="1">
      <c r="A606" s="42"/>
      <c r="B606" s="43"/>
      <c r="C606" s="44"/>
      <c r="D606" s="221" t="s">
        <v>161</v>
      </c>
      <c r="E606" s="44"/>
      <c r="F606" s="222" t="s">
        <v>997</v>
      </c>
      <c r="G606" s="44"/>
      <c r="H606" s="44"/>
      <c r="I606" s="223"/>
      <c r="J606" s="44"/>
      <c r="K606" s="44"/>
      <c r="L606" s="48"/>
      <c r="M606" s="224"/>
      <c r="N606" s="225"/>
      <c r="O606" s="88"/>
      <c r="P606" s="88"/>
      <c r="Q606" s="88"/>
      <c r="R606" s="88"/>
      <c r="S606" s="88"/>
      <c r="T606" s="89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T606" s="20" t="s">
        <v>161</v>
      </c>
      <c r="AU606" s="20" t="s">
        <v>88</v>
      </c>
    </row>
    <row r="607" s="13" customFormat="1">
      <c r="A607" s="13"/>
      <c r="B607" s="226"/>
      <c r="C607" s="227"/>
      <c r="D607" s="221" t="s">
        <v>163</v>
      </c>
      <c r="E607" s="228" t="s">
        <v>32</v>
      </c>
      <c r="F607" s="229" t="s">
        <v>998</v>
      </c>
      <c r="G607" s="227"/>
      <c r="H607" s="228" t="s">
        <v>32</v>
      </c>
      <c r="I607" s="230"/>
      <c r="J607" s="227"/>
      <c r="K607" s="227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163</v>
      </c>
      <c r="AU607" s="235" t="s">
        <v>88</v>
      </c>
      <c r="AV607" s="13" t="s">
        <v>86</v>
      </c>
      <c r="AW607" s="13" t="s">
        <v>39</v>
      </c>
      <c r="AX607" s="13" t="s">
        <v>78</v>
      </c>
      <c r="AY607" s="235" t="s">
        <v>153</v>
      </c>
    </row>
    <row r="608" s="14" customFormat="1">
      <c r="A608" s="14"/>
      <c r="B608" s="236"/>
      <c r="C608" s="237"/>
      <c r="D608" s="221" t="s">
        <v>163</v>
      </c>
      <c r="E608" s="238" t="s">
        <v>32</v>
      </c>
      <c r="F608" s="239" t="s">
        <v>999</v>
      </c>
      <c r="G608" s="237"/>
      <c r="H608" s="240">
        <v>4.5499999999999998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163</v>
      </c>
      <c r="AU608" s="246" t="s">
        <v>88</v>
      </c>
      <c r="AV608" s="14" t="s">
        <v>88</v>
      </c>
      <c r="AW608" s="14" t="s">
        <v>39</v>
      </c>
      <c r="AX608" s="14" t="s">
        <v>86</v>
      </c>
      <c r="AY608" s="246" t="s">
        <v>153</v>
      </c>
    </row>
    <row r="609" s="2" customFormat="1" ht="16.5" customHeight="1">
      <c r="A609" s="42"/>
      <c r="B609" s="43"/>
      <c r="C609" s="208" t="s">
        <v>1000</v>
      </c>
      <c r="D609" s="208" t="s">
        <v>155</v>
      </c>
      <c r="E609" s="209" t="s">
        <v>1001</v>
      </c>
      <c r="F609" s="210" t="s">
        <v>1002</v>
      </c>
      <c r="G609" s="211" t="s">
        <v>196</v>
      </c>
      <c r="H609" s="212">
        <v>4.3310000000000004</v>
      </c>
      <c r="I609" s="213"/>
      <c r="J609" s="214">
        <f>ROUND(I609*H609,2)</f>
        <v>0</v>
      </c>
      <c r="K609" s="210" t="s">
        <v>32</v>
      </c>
      <c r="L609" s="48"/>
      <c r="M609" s="215" t="s">
        <v>32</v>
      </c>
      <c r="N609" s="216" t="s">
        <v>49</v>
      </c>
      <c r="O609" s="88"/>
      <c r="P609" s="217">
        <f>O609*H609</f>
        <v>0</v>
      </c>
      <c r="Q609" s="217">
        <v>0</v>
      </c>
      <c r="R609" s="217">
        <f>Q609*H609</f>
        <v>0</v>
      </c>
      <c r="S609" s="217">
        <v>0</v>
      </c>
      <c r="T609" s="218">
        <f>S609*H609</f>
        <v>0</v>
      </c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R609" s="219" t="s">
        <v>259</v>
      </c>
      <c r="AT609" s="219" t="s">
        <v>155</v>
      </c>
      <c r="AU609" s="219" t="s">
        <v>88</v>
      </c>
      <c r="AY609" s="20" t="s">
        <v>153</v>
      </c>
      <c r="BE609" s="220">
        <f>IF(N609="základní",J609,0)</f>
        <v>0</v>
      </c>
      <c r="BF609" s="220">
        <f>IF(N609="snížená",J609,0)</f>
        <v>0</v>
      </c>
      <c r="BG609" s="220">
        <f>IF(N609="zákl. přenesená",J609,0)</f>
        <v>0</v>
      </c>
      <c r="BH609" s="220">
        <f>IF(N609="sníž. přenesená",J609,0)</f>
        <v>0</v>
      </c>
      <c r="BI609" s="220">
        <f>IF(N609="nulová",J609,0)</f>
        <v>0</v>
      </c>
      <c r="BJ609" s="20" t="s">
        <v>86</v>
      </c>
      <c r="BK609" s="220">
        <f>ROUND(I609*H609,2)</f>
        <v>0</v>
      </c>
      <c r="BL609" s="20" t="s">
        <v>259</v>
      </c>
      <c r="BM609" s="219" t="s">
        <v>1003</v>
      </c>
    </row>
    <row r="610" s="2" customFormat="1">
      <c r="A610" s="42"/>
      <c r="B610" s="43"/>
      <c r="C610" s="44"/>
      <c r="D610" s="221" t="s">
        <v>161</v>
      </c>
      <c r="E610" s="44"/>
      <c r="F610" s="222" t="s">
        <v>1004</v>
      </c>
      <c r="G610" s="44"/>
      <c r="H610" s="44"/>
      <c r="I610" s="223"/>
      <c r="J610" s="44"/>
      <c r="K610" s="44"/>
      <c r="L610" s="48"/>
      <c r="M610" s="224"/>
      <c r="N610" s="225"/>
      <c r="O610" s="88"/>
      <c r="P610" s="88"/>
      <c r="Q610" s="88"/>
      <c r="R610" s="88"/>
      <c r="S610" s="88"/>
      <c r="T610" s="89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T610" s="20" t="s">
        <v>161</v>
      </c>
      <c r="AU610" s="20" t="s">
        <v>88</v>
      </c>
    </row>
    <row r="611" s="2" customFormat="1" ht="16.5" customHeight="1">
      <c r="A611" s="42"/>
      <c r="B611" s="43"/>
      <c r="C611" s="208" t="s">
        <v>1005</v>
      </c>
      <c r="D611" s="208" t="s">
        <v>155</v>
      </c>
      <c r="E611" s="209" t="s">
        <v>1006</v>
      </c>
      <c r="F611" s="210" t="s">
        <v>1007</v>
      </c>
      <c r="G611" s="211" t="s">
        <v>196</v>
      </c>
      <c r="H611" s="212">
        <v>4.3310000000000004</v>
      </c>
      <c r="I611" s="213"/>
      <c r="J611" s="214">
        <f>ROUND(I611*H611,2)</f>
        <v>0</v>
      </c>
      <c r="K611" s="210" t="s">
        <v>32</v>
      </c>
      <c r="L611" s="48"/>
      <c r="M611" s="215" t="s">
        <v>32</v>
      </c>
      <c r="N611" s="216" t="s">
        <v>49</v>
      </c>
      <c r="O611" s="88"/>
      <c r="P611" s="217">
        <f>O611*H611</f>
        <v>0</v>
      </c>
      <c r="Q611" s="217">
        <v>0</v>
      </c>
      <c r="R611" s="217">
        <f>Q611*H611</f>
        <v>0</v>
      </c>
      <c r="S611" s="217">
        <v>0</v>
      </c>
      <c r="T611" s="218">
        <f>S611*H611</f>
        <v>0</v>
      </c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R611" s="219" t="s">
        <v>259</v>
      </c>
      <c r="AT611" s="219" t="s">
        <v>155</v>
      </c>
      <c r="AU611" s="219" t="s">
        <v>88</v>
      </c>
      <c r="AY611" s="20" t="s">
        <v>153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20" t="s">
        <v>86</v>
      </c>
      <c r="BK611" s="220">
        <f>ROUND(I611*H611,2)</f>
        <v>0</v>
      </c>
      <c r="BL611" s="20" t="s">
        <v>259</v>
      </c>
      <c r="BM611" s="219" t="s">
        <v>1008</v>
      </c>
    </row>
    <row r="612" s="2" customFormat="1">
      <c r="A612" s="42"/>
      <c r="B612" s="43"/>
      <c r="C612" s="44"/>
      <c r="D612" s="221" t="s">
        <v>161</v>
      </c>
      <c r="E612" s="44"/>
      <c r="F612" s="222" t="s">
        <v>1009</v>
      </c>
      <c r="G612" s="44"/>
      <c r="H612" s="44"/>
      <c r="I612" s="223"/>
      <c r="J612" s="44"/>
      <c r="K612" s="44"/>
      <c r="L612" s="48"/>
      <c r="M612" s="224"/>
      <c r="N612" s="225"/>
      <c r="O612" s="88"/>
      <c r="P612" s="88"/>
      <c r="Q612" s="88"/>
      <c r="R612" s="88"/>
      <c r="S612" s="88"/>
      <c r="T612" s="89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T612" s="20" t="s">
        <v>161</v>
      </c>
      <c r="AU612" s="20" t="s">
        <v>88</v>
      </c>
    </row>
    <row r="613" s="12" customFormat="1" ht="22.8" customHeight="1">
      <c r="A613" s="12"/>
      <c r="B613" s="192"/>
      <c r="C613" s="193"/>
      <c r="D613" s="194" t="s">
        <v>77</v>
      </c>
      <c r="E613" s="206" t="s">
        <v>1010</v>
      </c>
      <c r="F613" s="206" t="s">
        <v>1011</v>
      </c>
      <c r="G613" s="193"/>
      <c r="H613" s="193"/>
      <c r="I613" s="196"/>
      <c r="J613" s="207">
        <f>BK613</f>
        <v>0</v>
      </c>
      <c r="K613" s="193"/>
      <c r="L613" s="198"/>
      <c r="M613" s="199"/>
      <c r="N613" s="200"/>
      <c r="O613" s="200"/>
      <c r="P613" s="201">
        <f>SUM(P614:P651)</f>
        <v>0</v>
      </c>
      <c r="Q613" s="200"/>
      <c r="R613" s="201">
        <f>SUM(R614:R651)</f>
        <v>1.9308765999999999</v>
      </c>
      <c r="S613" s="200"/>
      <c r="T613" s="202">
        <f>SUM(T614:T651)</f>
        <v>2.2253574999999999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03" t="s">
        <v>88</v>
      </c>
      <c r="AT613" s="204" t="s">
        <v>77</v>
      </c>
      <c r="AU613" s="204" t="s">
        <v>86</v>
      </c>
      <c r="AY613" s="203" t="s">
        <v>153</v>
      </c>
      <c r="BK613" s="205">
        <f>SUM(BK614:BK651)</f>
        <v>0</v>
      </c>
    </row>
    <row r="614" s="2" customFormat="1" ht="16.5" customHeight="1">
      <c r="A614" s="42"/>
      <c r="B614" s="43"/>
      <c r="C614" s="208" t="s">
        <v>1012</v>
      </c>
      <c r="D614" s="208" t="s">
        <v>155</v>
      </c>
      <c r="E614" s="209" t="s">
        <v>1013</v>
      </c>
      <c r="F614" s="210" t="s">
        <v>1014</v>
      </c>
      <c r="G614" s="211" t="s">
        <v>256</v>
      </c>
      <c r="H614" s="212">
        <v>8</v>
      </c>
      <c r="I614" s="213"/>
      <c r="J614" s="214">
        <f>ROUND(I614*H614,2)</f>
        <v>0</v>
      </c>
      <c r="K614" s="210" t="s">
        <v>32</v>
      </c>
      <c r="L614" s="48"/>
      <c r="M614" s="215" t="s">
        <v>32</v>
      </c>
      <c r="N614" s="216" t="s">
        <v>49</v>
      </c>
      <c r="O614" s="88"/>
      <c r="P614" s="217">
        <f>O614*H614</f>
        <v>0</v>
      </c>
      <c r="Q614" s="217">
        <v>0.00021000000000000001</v>
      </c>
      <c r="R614" s="217">
        <f>Q614*H614</f>
        <v>0.0016800000000000001</v>
      </c>
      <c r="S614" s="217">
        <v>0</v>
      </c>
      <c r="T614" s="218">
        <f>S614*H614</f>
        <v>0</v>
      </c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R614" s="219" t="s">
        <v>259</v>
      </c>
      <c r="AT614" s="219" t="s">
        <v>155</v>
      </c>
      <c r="AU614" s="219" t="s">
        <v>88</v>
      </c>
      <c r="AY614" s="20" t="s">
        <v>153</v>
      </c>
      <c r="BE614" s="220">
        <f>IF(N614="základní",J614,0)</f>
        <v>0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20" t="s">
        <v>86</v>
      </c>
      <c r="BK614" s="220">
        <f>ROUND(I614*H614,2)</f>
        <v>0</v>
      </c>
      <c r="BL614" s="20" t="s">
        <v>259</v>
      </c>
      <c r="BM614" s="219" t="s">
        <v>1015</v>
      </c>
    </row>
    <row r="615" s="2" customFormat="1">
      <c r="A615" s="42"/>
      <c r="B615" s="43"/>
      <c r="C615" s="44"/>
      <c r="D615" s="221" t="s">
        <v>161</v>
      </c>
      <c r="E615" s="44"/>
      <c r="F615" s="222" t="s">
        <v>1016</v>
      </c>
      <c r="G615" s="44"/>
      <c r="H615" s="44"/>
      <c r="I615" s="223"/>
      <c r="J615" s="44"/>
      <c r="K615" s="44"/>
      <c r="L615" s="48"/>
      <c r="M615" s="224"/>
      <c r="N615" s="225"/>
      <c r="O615" s="88"/>
      <c r="P615" s="88"/>
      <c r="Q615" s="88"/>
      <c r="R615" s="88"/>
      <c r="S615" s="88"/>
      <c r="T615" s="89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T615" s="20" t="s">
        <v>161</v>
      </c>
      <c r="AU615" s="20" t="s">
        <v>88</v>
      </c>
    </row>
    <row r="616" s="14" customFormat="1">
      <c r="A616" s="14"/>
      <c r="B616" s="236"/>
      <c r="C616" s="237"/>
      <c r="D616" s="221" t="s">
        <v>163</v>
      </c>
      <c r="E616" s="238" t="s">
        <v>32</v>
      </c>
      <c r="F616" s="239" t="s">
        <v>200</v>
      </c>
      <c r="G616" s="237"/>
      <c r="H616" s="240">
        <v>8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163</v>
      </c>
      <c r="AU616" s="246" t="s">
        <v>88</v>
      </c>
      <c r="AV616" s="14" t="s">
        <v>88</v>
      </c>
      <c r="AW616" s="14" t="s">
        <v>39</v>
      </c>
      <c r="AX616" s="14" t="s">
        <v>86</v>
      </c>
      <c r="AY616" s="246" t="s">
        <v>153</v>
      </c>
    </row>
    <row r="617" s="2" customFormat="1" ht="16.5" customHeight="1">
      <c r="A617" s="42"/>
      <c r="B617" s="43"/>
      <c r="C617" s="208" t="s">
        <v>1017</v>
      </c>
      <c r="D617" s="208" t="s">
        <v>155</v>
      </c>
      <c r="E617" s="209" t="s">
        <v>1018</v>
      </c>
      <c r="F617" s="210" t="s">
        <v>1019</v>
      </c>
      <c r="G617" s="211" t="s">
        <v>240</v>
      </c>
      <c r="H617" s="212">
        <v>27.305</v>
      </c>
      <c r="I617" s="213"/>
      <c r="J617" s="214">
        <f>ROUND(I617*H617,2)</f>
        <v>0</v>
      </c>
      <c r="K617" s="210" t="s">
        <v>32</v>
      </c>
      <c r="L617" s="48"/>
      <c r="M617" s="215" t="s">
        <v>32</v>
      </c>
      <c r="N617" s="216" t="s">
        <v>49</v>
      </c>
      <c r="O617" s="88"/>
      <c r="P617" s="217">
        <f>O617*H617</f>
        <v>0</v>
      </c>
      <c r="Q617" s="217">
        <v>0</v>
      </c>
      <c r="R617" s="217">
        <f>Q617*H617</f>
        <v>0</v>
      </c>
      <c r="S617" s="217">
        <v>0.081500000000000003</v>
      </c>
      <c r="T617" s="218">
        <f>S617*H617</f>
        <v>2.2253574999999999</v>
      </c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R617" s="219" t="s">
        <v>259</v>
      </c>
      <c r="AT617" s="219" t="s">
        <v>155</v>
      </c>
      <c r="AU617" s="219" t="s">
        <v>88</v>
      </c>
      <c r="AY617" s="20" t="s">
        <v>153</v>
      </c>
      <c r="BE617" s="220">
        <f>IF(N617="základní",J617,0)</f>
        <v>0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20" t="s">
        <v>86</v>
      </c>
      <c r="BK617" s="220">
        <f>ROUND(I617*H617,2)</f>
        <v>0</v>
      </c>
      <c r="BL617" s="20" t="s">
        <v>259</v>
      </c>
      <c r="BM617" s="219" t="s">
        <v>1020</v>
      </c>
    </row>
    <row r="618" s="2" customFormat="1">
      <c r="A618" s="42"/>
      <c r="B618" s="43"/>
      <c r="C618" s="44"/>
      <c r="D618" s="221" t="s">
        <v>161</v>
      </c>
      <c r="E618" s="44"/>
      <c r="F618" s="222" t="s">
        <v>1021</v>
      </c>
      <c r="G618" s="44"/>
      <c r="H618" s="44"/>
      <c r="I618" s="223"/>
      <c r="J618" s="44"/>
      <c r="K618" s="44"/>
      <c r="L618" s="48"/>
      <c r="M618" s="224"/>
      <c r="N618" s="225"/>
      <c r="O618" s="88"/>
      <c r="P618" s="88"/>
      <c r="Q618" s="88"/>
      <c r="R618" s="88"/>
      <c r="S618" s="88"/>
      <c r="T618" s="89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T618" s="20" t="s">
        <v>161</v>
      </c>
      <c r="AU618" s="20" t="s">
        <v>88</v>
      </c>
    </row>
    <row r="619" s="13" customFormat="1">
      <c r="A619" s="13"/>
      <c r="B619" s="226"/>
      <c r="C619" s="227"/>
      <c r="D619" s="221" t="s">
        <v>163</v>
      </c>
      <c r="E619" s="228" t="s">
        <v>32</v>
      </c>
      <c r="F619" s="229" t="s">
        <v>1022</v>
      </c>
      <c r="G619" s="227"/>
      <c r="H619" s="228" t="s">
        <v>32</v>
      </c>
      <c r="I619" s="230"/>
      <c r="J619" s="227"/>
      <c r="K619" s="227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163</v>
      </c>
      <c r="AU619" s="235" t="s">
        <v>88</v>
      </c>
      <c r="AV619" s="13" t="s">
        <v>86</v>
      </c>
      <c r="AW619" s="13" t="s">
        <v>39</v>
      </c>
      <c r="AX619" s="13" t="s">
        <v>78</v>
      </c>
      <c r="AY619" s="235" t="s">
        <v>153</v>
      </c>
    </row>
    <row r="620" s="14" customFormat="1">
      <c r="A620" s="14"/>
      <c r="B620" s="236"/>
      <c r="C620" s="237"/>
      <c r="D620" s="221" t="s">
        <v>163</v>
      </c>
      <c r="E620" s="238" t="s">
        <v>32</v>
      </c>
      <c r="F620" s="239" t="s">
        <v>1023</v>
      </c>
      <c r="G620" s="237"/>
      <c r="H620" s="240">
        <v>27.305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6" t="s">
        <v>163</v>
      </c>
      <c r="AU620" s="246" t="s">
        <v>88</v>
      </c>
      <c r="AV620" s="14" t="s">
        <v>88</v>
      </c>
      <c r="AW620" s="14" t="s">
        <v>39</v>
      </c>
      <c r="AX620" s="14" t="s">
        <v>86</v>
      </c>
      <c r="AY620" s="246" t="s">
        <v>153</v>
      </c>
    </row>
    <row r="621" s="2" customFormat="1" ht="16.5" customHeight="1">
      <c r="A621" s="42"/>
      <c r="B621" s="43"/>
      <c r="C621" s="208" t="s">
        <v>1024</v>
      </c>
      <c r="D621" s="208" t="s">
        <v>155</v>
      </c>
      <c r="E621" s="209" t="s">
        <v>1025</v>
      </c>
      <c r="F621" s="210" t="s">
        <v>1026</v>
      </c>
      <c r="G621" s="211" t="s">
        <v>240</v>
      </c>
      <c r="H621" s="212">
        <v>100.292</v>
      </c>
      <c r="I621" s="213"/>
      <c r="J621" s="214">
        <f>ROUND(I621*H621,2)</f>
        <v>0</v>
      </c>
      <c r="K621" s="210" t="s">
        <v>32</v>
      </c>
      <c r="L621" s="48"/>
      <c r="M621" s="215" t="s">
        <v>32</v>
      </c>
      <c r="N621" s="216" t="s">
        <v>49</v>
      </c>
      <c r="O621" s="88"/>
      <c r="P621" s="217">
        <f>O621*H621</f>
        <v>0</v>
      </c>
      <c r="Q621" s="217">
        <v>0.0060000000000000001</v>
      </c>
      <c r="R621" s="217">
        <f>Q621*H621</f>
        <v>0.60175200000000006</v>
      </c>
      <c r="S621" s="217">
        <v>0</v>
      </c>
      <c r="T621" s="218">
        <f>S621*H621</f>
        <v>0</v>
      </c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R621" s="219" t="s">
        <v>259</v>
      </c>
      <c r="AT621" s="219" t="s">
        <v>155</v>
      </c>
      <c r="AU621" s="219" t="s">
        <v>88</v>
      </c>
      <c r="AY621" s="20" t="s">
        <v>153</v>
      </c>
      <c r="BE621" s="220">
        <f>IF(N621="základní",J621,0)</f>
        <v>0</v>
      </c>
      <c r="BF621" s="220">
        <f>IF(N621="snížená",J621,0)</f>
        <v>0</v>
      </c>
      <c r="BG621" s="220">
        <f>IF(N621="zákl. přenesená",J621,0)</f>
        <v>0</v>
      </c>
      <c r="BH621" s="220">
        <f>IF(N621="sníž. přenesená",J621,0)</f>
        <v>0</v>
      </c>
      <c r="BI621" s="220">
        <f>IF(N621="nulová",J621,0)</f>
        <v>0</v>
      </c>
      <c r="BJ621" s="20" t="s">
        <v>86</v>
      </c>
      <c r="BK621" s="220">
        <f>ROUND(I621*H621,2)</f>
        <v>0</v>
      </c>
      <c r="BL621" s="20" t="s">
        <v>259</v>
      </c>
      <c r="BM621" s="219" t="s">
        <v>1027</v>
      </c>
    </row>
    <row r="622" s="2" customFormat="1">
      <c r="A622" s="42"/>
      <c r="B622" s="43"/>
      <c r="C622" s="44"/>
      <c r="D622" s="221" t="s">
        <v>161</v>
      </c>
      <c r="E622" s="44"/>
      <c r="F622" s="222" t="s">
        <v>1028</v>
      </c>
      <c r="G622" s="44"/>
      <c r="H622" s="44"/>
      <c r="I622" s="223"/>
      <c r="J622" s="44"/>
      <c r="K622" s="44"/>
      <c r="L622" s="48"/>
      <c r="M622" s="224"/>
      <c r="N622" s="225"/>
      <c r="O622" s="88"/>
      <c r="P622" s="88"/>
      <c r="Q622" s="88"/>
      <c r="R622" s="88"/>
      <c r="S622" s="88"/>
      <c r="T622" s="89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T622" s="20" t="s">
        <v>161</v>
      </c>
      <c r="AU622" s="20" t="s">
        <v>88</v>
      </c>
    </row>
    <row r="623" s="14" customFormat="1">
      <c r="A623" s="14"/>
      <c r="B623" s="236"/>
      <c r="C623" s="237"/>
      <c r="D623" s="221" t="s">
        <v>163</v>
      </c>
      <c r="E623" s="238" t="s">
        <v>32</v>
      </c>
      <c r="F623" s="239" t="s">
        <v>1029</v>
      </c>
      <c r="G623" s="237"/>
      <c r="H623" s="240">
        <v>12.829000000000001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163</v>
      </c>
      <c r="AU623" s="246" t="s">
        <v>88</v>
      </c>
      <c r="AV623" s="14" t="s">
        <v>88</v>
      </c>
      <c r="AW623" s="14" t="s">
        <v>39</v>
      </c>
      <c r="AX623" s="14" t="s">
        <v>78</v>
      </c>
      <c r="AY623" s="246" t="s">
        <v>153</v>
      </c>
    </row>
    <row r="624" s="14" customFormat="1">
      <c r="A624" s="14"/>
      <c r="B624" s="236"/>
      <c r="C624" s="237"/>
      <c r="D624" s="221" t="s">
        <v>163</v>
      </c>
      <c r="E624" s="238" t="s">
        <v>32</v>
      </c>
      <c r="F624" s="239" t="s">
        <v>1030</v>
      </c>
      <c r="G624" s="237"/>
      <c r="H624" s="240">
        <v>9.5410000000000004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163</v>
      </c>
      <c r="AU624" s="246" t="s">
        <v>88</v>
      </c>
      <c r="AV624" s="14" t="s">
        <v>88</v>
      </c>
      <c r="AW624" s="14" t="s">
        <v>39</v>
      </c>
      <c r="AX624" s="14" t="s">
        <v>78</v>
      </c>
      <c r="AY624" s="246" t="s">
        <v>153</v>
      </c>
    </row>
    <row r="625" s="14" customFormat="1">
      <c r="A625" s="14"/>
      <c r="B625" s="236"/>
      <c r="C625" s="237"/>
      <c r="D625" s="221" t="s">
        <v>163</v>
      </c>
      <c r="E625" s="238" t="s">
        <v>32</v>
      </c>
      <c r="F625" s="239" t="s">
        <v>1031</v>
      </c>
      <c r="G625" s="237"/>
      <c r="H625" s="240">
        <v>12.061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163</v>
      </c>
      <c r="AU625" s="246" t="s">
        <v>88</v>
      </c>
      <c r="AV625" s="14" t="s">
        <v>88</v>
      </c>
      <c r="AW625" s="14" t="s">
        <v>39</v>
      </c>
      <c r="AX625" s="14" t="s">
        <v>78</v>
      </c>
      <c r="AY625" s="246" t="s">
        <v>153</v>
      </c>
    </row>
    <row r="626" s="14" customFormat="1">
      <c r="A626" s="14"/>
      <c r="B626" s="236"/>
      <c r="C626" s="237"/>
      <c r="D626" s="221" t="s">
        <v>163</v>
      </c>
      <c r="E626" s="238" t="s">
        <v>32</v>
      </c>
      <c r="F626" s="239" t="s">
        <v>1032</v>
      </c>
      <c r="G626" s="237"/>
      <c r="H626" s="240">
        <v>17.263999999999999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6" t="s">
        <v>163</v>
      </c>
      <c r="AU626" s="246" t="s">
        <v>88</v>
      </c>
      <c r="AV626" s="14" t="s">
        <v>88</v>
      </c>
      <c r="AW626" s="14" t="s">
        <v>39</v>
      </c>
      <c r="AX626" s="14" t="s">
        <v>78</v>
      </c>
      <c r="AY626" s="246" t="s">
        <v>153</v>
      </c>
    </row>
    <row r="627" s="14" customFormat="1">
      <c r="A627" s="14"/>
      <c r="B627" s="236"/>
      <c r="C627" s="237"/>
      <c r="D627" s="221" t="s">
        <v>163</v>
      </c>
      <c r="E627" s="238" t="s">
        <v>32</v>
      </c>
      <c r="F627" s="239" t="s">
        <v>1033</v>
      </c>
      <c r="G627" s="237"/>
      <c r="H627" s="240">
        <v>17.291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6" t="s">
        <v>163</v>
      </c>
      <c r="AU627" s="246" t="s">
        <v>88</v>
      </c>
      <c r="AV627" s="14" t="s">
        <v>88</v>
      </c>
      <c r="AW627" s="14" t="s">
        <v>39</v>
      </c>
      <c r="AX627" s="14" t="s">
        <v>78</v>
      </c>
      <c r="AY627" s="246" t="s">
        <v>153</v>
      </c>
    </row>
    <row r="628" s="14" customFormat="1">
      <c r="A628" s="14"/>
      <c r="B628" s="236"/>
      <c r="C628" s="237"/>
      <c r="D628" s="221" t="s">
        <v>163</v>
      </c>
      <c r="E628" s="238" t="s">
        <v>32</v>
      </c>
      <c r="F628" s="239" t="s">
        <v>1034</v>
      </c>
      <c r="G628" s="237"/>
      <c r="H628" s="240">
        <v>31.306000000000001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163</v>
      </c>
      <c r="AU628" s="246" t="s">
        <v>88</v>
      </c>
      <c r="AV628" s="14" t="s">
        <v>88</v>
      </c>
      <c r="AW628" s="14" t="s">
        <v>39</v>
      </c>
      <c r="AX628" s="14" t="s">
        <v>78</v>
      </c>
      <c r="AY628" s="246" t="s">
        <v>153</v>
      </c>
    </row>
    <row r="629" s="15" customFormat="1">
      <c r="A629" s="15"/>
      <c r="B629" s="247"/>
      <c r="C629" s="248"/>
      <c r="D629" s="221" t="s">
        <v>163</v>
      </c>
      <c r="E629" s="249" t="s">
        <v>32</v>
      </c>
      <c r="F629" s="250" t="s">
        <v>167</v>
      </c>
      <c r="G629" s="248"/>
      <c r="H629" s="251">
        <v>100.29199999999999</v>
      </c>
      <c r="I629" s="252"/>
      <c r="J629" s="248"/>
      <c r="K629" s="248"/>
      <c r="L629" s="253"/>
      <c r="M629" s="254"/>
      <c r="N629" s="255"/>
      <c r="O629" s="255"/>
      <c r="P629" s="255"/>
      <c r="Q629" s="255"/>
      <c r="R629" s="255"/>
      <c r="S629" s="255"/>
      <c r="T629" s="256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7" t="s">
        <v>163</v>
      </c>
      <c r="AU629" s="257" t="s">
        <v>88</v>
      </c>
      <c r="AV629" s="15" t="s">
        <v>159</v>
      </c>
      <c r="AW629" s="15" t="s">
        <v>39</v>
      </c>
      <c r="AX629" s="15" t="s">
        <v>86</v>
      </c>
      <c r="AY629" s="257" t="s">
        <v>153</v>
      </c>
    </row>
    <row r="630" s="2" customFormat="1" ht="16.5" customHeight="1">
      <c r="A630" s="42"/>
      <c r="B630" s="43"/>
      <c r="C630" s="258" t="s">
        <v>1035</v>
      </c>
      <c r="D630" s="258" t="s">
        <v>266</v>
      </c>
      <c r="E630" s="259" t="s">
        <v>1036</v>
      </c>
      <c r="F630" s="260" t="s">
        <v>1037</v>
      </c>
      <c r="G630" s="261" t="s">
        <v>240</v>
      </c>
      <c r="H630" s="262">
        <v>110.321</v>
      </c>
      <c r="I630" s="263"/>
      <c r="J630" s="264">
        <f>ROUND(I630*H630,2)</f>
        <v>0</v>
      </c>
      <c r="K630" s="260" t="s">
        <v>32</v>
      </c>
      <c r="L630" s="265"/>
      <c r="M630" s="266" t="s">
        <v>32</v>
      </c>
      <c r="N630" s="267" t="s">
        <v>49</v>
      </c>
      <c r="O630" s="88"/>
      <c r="P630" s="217">
        <f>O630*H630</f>
        <v>0</v>
      </c>
      <c r="Q630" s="217">
        <v>0.0118</v>
      </c>
      <c r="R630" s="217">
        <f>Q630*H630</f>
        <v>1.3017878000000001</v>
      </c>
      <c r="S630" s="217">
        <v>0</v>
      </c>
      <c r="T630" s="218">
        <f>S630*H630</f>
        <v>0</v>
      </c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R630" s="219" t="s">
        <v>365</v>
      </c>
      <c r="AT630" s="219" t="s">
        <v>266</v>
      </c>
      <c r="AU630" s="219" t="s">
        <v>88</v>
      </c>
      <c r="AY630" s="20" t="s">
        <v>153</v>
      </c>
      <c r="BE630" s="220">
        <f>IF(N630="základní",J630,0)</f>
        <v>0</v>
      </c>
      <c r="BF630" s="220">
        <f>IF(N630="snížená",J630,0)</f>
        <v>0</v>
      </c>
      <c r="BG630" s="220">
        <f>IF(N630="zákl. přenesená",J630,0)</f>
        <v>0</v>
      </c>
      <c r="BH630" s="220">
        <f>IF(N630="sníž. přenesená",J630,0)</f>
        <v>0</v>
      </c>
      <c r="BI630" s="220">
        <f>IF(N630="nulová",J630,0)</f>
        <v>0</v>
      </c>
      <c r="BJ630" s="20" t="s">
        <v>86</v>
      </c>
      <c r="BK630" s="220">
        <f>ROUND(I630*H630,2)</f>
        <v>0</v>
      </c>
      <c r="BL630" s="20" t="s">
        <v>259</v>
      </c>
      <c r="BM630" s="219" t="s">
        <v>1038</v>
      </c>
    </row>
    <row r="631" s="2" customFormat="1">
      <c r="A631" s="42"/>
      <c r="B631" s="43"/>
      <c r="C631" s="44"/>
      <c r="D631" s="221" t="s">
        <v>161</v>
      </c>
      <c r="E631" s="44"/>
      <c r="F631" s="222" t="s">
        <v>1037</v>
      </c>
      <c r="G631" s="44"/>
      <c r="H631" s="44"/>
      <c r="I631" s="223"/>
      <c r="J631" s="44"/>
      <c r="K631" s="44"/>
      <c r="L631" s="48"/>
      <c r="M631" s="224"/>
      <c r="N631" s="225"/>
      <c r="O631" s="88"/>
      <c r="P631" s="88"/>
      <c r="Q631" s="88"/>
      <c r="R631" s="88"/>
      <c r="S631" s="88"/>
      <c r="T631" s="89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T631" s="20" t="s">
        <v>161</v>
      </c>
      <c r="AU631" s="20" t="s">
        <v>88</v>
      </c>
    </row>
    <row r="632" s="14" customFormat="1">
      <c r="A632" s="14"/>
      <c r="B632" s="236"/>
      <c r="C632" s="237"/>
      <c r="D632" s="221" t="s">
        <v>163</v>
      </c>
      <c r="E632" s="238" t="s">
        <v>32</v>
      </c>
      <c r="F632" s="239" t="s">
        <v>1039</v>
      </c>
      <c r="G632" s="237"/>
      <c r="H632" s="240">
        <v>110.321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6" t="s">
        <v>163</v>
      </c>
      <c r="AU632" s="246" t="s">
        <v>88</v>
      </c>
      <c r="AV632" s="14" t="s">
        <v>88</v>
      </c>
      <c r="AW632" s="14" t="s">
        <v>39</v>
      </c>
      <c r="AX632" s="14" t="s">
        <v>86</v>
      </c>
      <c r="AY632" s="246" t="s">
        <v>153</v>
      </c>
    </row>
    <row r="633" s="2" customFormat="1" ht="16.5" customHeight="1">
      <c r="A633" s="42"/>
      <c r="B633" s="43"/>
      <c r="C633" s="208" t="s">
        <v>1040</v>
      </c>
      <c r="D633" s="208" t="s">
        <v>155</v>
      </c>
      <c r="E633" s="209" t="s">
        <v>1041</v>
      </c>
      <c r="F633" s="210" t="s">
        <v>1042</v>
      </c>
      <c r="G633" s="211" t="s">
        <v>240</v>
      </c>
      <c r="H633" s="212">
        <v>100.292</v>
      </c>
      <c r="I633" s="213"/>
      <c r="J633" s="214">
        <f>ROUND(I633*H633,2)</f>
        <v>0</v>
      </c>
      <c r="K633" s="210" t="s">
        <v>32</v>
      </c>
      <c r="L633" s="48"/>
      <c r="M633" s="215" t="s">
        <v>32</v>
      </c>
      <c r="N633" s="216" t="s">
        <v>49</v>
      </c>
      <c r="O633" s="88"/>
      <c r="P633" s="217">
        <f>O633*H633</f>
        <v>0</v>
      </c>
      <c r="Q633" s="217">
        <v>0</v>
      </c>
      <c r="R633" s="217">
        <f>Q633*H633</f>
        <v>0</v>
      </c>
      <c r="S633" s="217">
        <v>0</v>
      </c>
      <c r="T633" s="218">
        <f>S633*H633</f>
        <v>0</v>
      </c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R633" s="219" t="s">
        <v>259</v>
      </c>
      <c r="AT633" s="219" t="s">
        <v>155</v>
      </c>
      <c r="AU633" s="219" t="s">
        <v>88</v>
      </c>
      <c r="AY633" s="20" t="s">
        <v>153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20" t="s">
        <v>86</v>
      </c>
      <c r="BK633" s="220">
        <f>ROUND(I633*H633,2)</f>
        <v>0</v>
      </c>
      <c r="BL633" s="20" t="s">
        <v>259</v>
      </c>
      <c r="BM633" s="219" t="s">
        <v>1043</v>
      </c>
    </row>
    <row r="634" s="2" customFormat="1">
      <c r="A634" s="42"/>
      <c r="B634" s="43"/>
      <c r="C634" s="44"/>
      <c r="D634" s="221" t="s">
        <v>161</v>
      </c>
      <c r="E634" s="44"/>
      <c r="F634" s="222" t="s">
        <v>1044</v>
      </c>
      <c r="G634" s="44"/>
      <c r="H634" s="44"/>
      <c r="I634" s="223"/>
      <c r="J634" s="44"/>
      <c r="K634" s="44"/>
      <c r="L634" s="48"/>
      <c r="M634" s="224"/>
      <c r="N634" s="225"/>
      <c r="O634" s="88"/>
      <c r="P634" s="88"/>
      <c r="Q634" s="88"/>
      <c r="R634" s="88"/>
      <c r="S634" s="88"/>
      <c r="T634" s="89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T634" s="20" t="s">
        <v>161</v>
      </c>
      <c r="AU634" s="20" t="s">
        <v>88</v>
      </c>
    </row>
    <row r="635" s="2" customFormat="1" ht="16.5" customHeight="1">
      <c r="A635" s="42"/>
      <c r="B635" s="43"/>
      <c r="C635" s="208" t="s">
        <v>1045</v>
      </c>
      <c r="D635" s="208" t="s">
        <v>155</v>
      </c>
      <c r="E635" s="209" t="s">
        <v>1046</v>
      </c>
      <c r="F635" s="210" t="s">
        <v>1047</v>
      </c>
      <c r="G635" s="211" t="s">
        <v>240</v>
      </c>
      <c r="H635" s="212">
        <v>100.292</v>
      </c>
      <c r="I635" s="213"/>
      <c r="J635" s="214">
        <f>ROUND(I635*H635,2)</f>
        <v>0</v>
      </c>
      <c r="K635" s="210" t="s">
        <v>32</v>
      </c>
      <c r="L635" s="48"/>
      <c r="M635" s="215" t="s">
        <v>32</v>
      </c>
      <c r="N635" s="216" t="s">
        <v>49</v>
      </c>
      <c r="O635" s="88"/>
      <c r="P635" s="217">
        <f>O635*H635</f>
        <v>0</v>
      </c>
      <c r="Q635" s="217">
        <v>0</v>
      </c>
      <c r="R635" s="217">
        <f>Q635*H635</f>
        <v>0</v>
      </c>
      <c r="S635" s="217">
        <v>0</v>
      </c>
      <c r="T635" s="218">
        <f>S635*H635</f>
        <v>0</v>
      </c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R635" s="219" t="s">
        <v>259</v>
      </c>
      <c r="AT635" s="219" t="s">
        <v>155</v>
      </c>
      <c r="AU635" s="219" t="s">
        <v>88</v>
      </c>
      <c r="AY635" s="20" t="s">
        <v>153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86</v>
      </c>
      <c r="BK635" s="220">
        <f>ROUND(I635*H635,2)</f>
        <v>0</v>
      </c>
      <c r="BL635" s="20" t="s">
        <v>259</v>
      </c>
      <c r="BM635" s="219" t="s">
        <v>1048</v>
      </c>
    </row>
    <row r="636" s="2" customFormat="1">
      <c r="A636" s="42"/>
      <c r="B636" s="43"/>
      <c r="C636" s="44"/>
      <c r="D636" s="221" t="s">
        <v>161</v>
      </c>
      <c r="E636" s="44"/>
      <c r="F636" s="222" t="s">
        <v>1049</v>
      </c>
      <c r="G636" s="44"/>
      <c r="H636" s="44"/>
      <c r="I636" s="223"/>
      <c r="J636" s="44"/>
      <c r="K636" s="44"/>
      <c r="L636" s="48"/>
      <c r="M636" s="224"/>
      <c r="N636" s="225"/>
      <c r="O636" s="88"/>
      <c r="P636" s="88"/>
      <c r="Q636" s="88"/>
      <c r="R636" s="88"/>
      <c r="S636" s="88"/>
      <c r="T636" s="89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T636" s="20" t="s">
        <v>161</v>
      </c>
      <c r="AU636" s="20" t="s">
        <v>88</v>
      </c>
    </row>
    <row r="637" s="2" customFormat="1" ht="16.5" customHeight="1">
      <c r="A637" s="42"/>
      <c r="B637" s="43"/>
      <c r="C637" s="208" t="s">
        <v>1050</v>
      </c>
      <c r="D637" s="208" t="s">
        <v>155</v>
      </c>
      <c r="E637" s="209" t="s">
        <v>1051</v>
      </c>
      <c r="F637" s="210" t="s">
        <v>1052</v>
      </c>
      <c r="G637" s="211" t="s">
        <v>240</v>
      </c>
      <c r="H637" s="212">
        <v>100.292</v>
      </c>
      <c r="I637" s="213"/>
      <c r="J637" s="214">
        <f>ROUND(I637*H637,2)</f>
        <v>0</v>
      </c>
      <c r="K637" s="210" t="s">
        <v>32</v>
      </c>
      <c r="L637" s="48"/>
      <c r="M637" s="215" t="s">
        <v>32</v>
      </c>
      <c r="N637" s="216" t="s">
        <v>49</v>
      </c>
      <c r="O637" s="88"/>
      <c r="P637" s="217">
        <f>O637*H637</f>
        <v>0</v>
      </c>
      <c r="Q637" s="217">
        <v>0</v>
      </c>
      <c r="R637" s="217">
        <f>Q637*H637</f>
        <v>0</v>
      </c>
      <c r="S637" s="217">
        <v>0</v>
      </c>
      <c r="T637" s="218">
        <f>S637*H637</f>
        <v>0</v>
      </c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R637" s="219" t="s">
        <v>259</v>
      </c>
      <c r="AT637" s="219" t="s">
        <v>155</v>
      </c>
      <c r="AU637" s="219" t="s">
        <v>88</v>
      </c>
      <c r="AY637" s="20" t="s">
        <v>153</v>
      </c>
      <c r="BE637" s="220">
        <f>IF(N637="základní",J637,0)</f>
        <v>0</v>
      </c>
      <c r="BF637" s="220">
        <f>IF(N637="snížená",J637,0)</f>
        <v>0</v>
      </c>
      <c r="BG637" s="220">
        <f>IF(N637="zákl. přenesená",J637,0)</f>
        <v>0</v>
      </c>
      <c r="BH637" s="220">
        <f>IF(N637="sníž. přenesená",J637,0)</f>
        <v>0</v>
      </c>
      <c r="BI637" s="220">
        <f>IF(N637="nulová",J637,0)</f>
        <v>0</v>
      </c>
      <c r="BJ637" s="20" t="s">
        <v>86</v>
      </c>
      <c r="BK637" s="220">
        <f>ROUND(I637*H637,2)</f>
        <v>0</v>
      </c>
      <c r="BL637" s="20" t="s">
        <v>259</v>
      </c>
      <c r="BM637" s="219" t="s">
        <v>1053</v>
      </c>
    </row>
    <row r="638" s="2" customFormat="1">
      <c r="A638" s="42"/>
      <c r="B638" s="43"/>
      <c r="C638" s="44"/>
      <c r="D638" s="221" t="s">
        <v>161</v>
      </c>
      <c r="E638" s="44"/>
      <c r="F638" s="222" t="s">
        <v>1054</v>
      </c>
      <c r="G638" s="44"/>
      <c r="H638" s="44"/>
      <c r="I638" s="223"/>
      <c r="J638" s="44"/>
      <c r="K638" s="44"/>
      <c r="L638" s="48"/>
      <c r="M638" s="224"/>
      <c r="N638" s="225"/>
      <c r="O638" s="88"/>
      <c r="P638" s="88"/>
      <c r="Q638" s="88"/>
      <c r="R638" s="88"/>
      <c r="S638" s="88"/>
      <c r="T638" s="89"/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T638" s="20" t="s">
        <v>161</v>
      </c>
      <c r="AU638" s="20" t="s">
        <v>88</v>
      </c>
    </row>
    <row r="639" s="2" customFormat="1" ht="16.5" customHeight="1">
      <c r="A639" s="42"/>
      <c r="B639" s="43"/>
      <c r="C639" s="208" t="s">
        <v>1055</v>
      </c>
      <c r="D639" s="208" t="s">
        <v>155</v>
      </c>
      <c r="E639" s="209" t="s">
        <v>1056</v>
      </c>
      <c r="F639" s="210" t="s">
        <v>1057</v>
      </c>
      <c r="G639" s="211" t="s">
        <v>291</v>
      </c>
      <c r="H639" s="212">
        <v>49.340000000000003</v>
      </c>
      <c r="I639" s="213"/>
      <c r="J639" s="214">
        <f>ROUND(I639*H639,2)</f>
        <v>0</v>
      </c>
      <c r="K639" s="210" t="s">
        <v>32</v>
      </c>
      <c r="L639" s="48"/>
      <c r="M639" s="215" t="s">
        <v>32</v>
      </c>
      <c r="N639" s="216" t="s">
        <v>49</v>
      </c>
      <c r="O639" s="88"/>
      <c r="P639" s="217">
        <f>O639*H639</f>
        <v>0</v>
      </c>
      <c r="Q639" s="217">
        <v>0.00051999999999999995</v>
      </c>
      <c r="R639" s="217">
        <f>Q639*H639</f>
        <v>0.0256568</v>
      </c>
      <c r="S639" s="217">
        <v>0</v>
      </c>
      <c r="T639" s="218">
        <f>S639*H639</f>
        <v>0</v>
      </c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R639" s="219" t="s">
        <v>259</v>
      </c>
      <c r="AT639" s="219" t="s">
        <v>155</v>
      </c>
      <c r="AU639" s="219" t="s">
        <v>88</v>
      </c>
      <c r="AY639" s="20" t="s">
        <v>153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20" t="s">
        <v>86</v>
      </c>
      <c r="BK639" s="220">
        <f>ROUND(I639*H639,2)</f>
        <v>0</v>
      </c>
      <c r="BL639" s="20" t="s">
        <v>259</v>
      </c>
      <c r="BM639" s="219" t="s">
        <v>1058</v>
      </c>
    </row>
    <row r="640" s="2" customFormat="1">
      <c r="A640" s="42"/>
      <c r="B640" s="43"/>
      <c r="C640" s="44"/>
      <c r="D640" s="221" t="s">
        <v>161</v>
      </c>
      <c r="E640" s="44"/>
      <c r="F640" s="222" t="s">
        <v>1059</v>
      </c>
      <c r="G640" s="44"/>
      <c r="H640" s="44"/>
      <c r="I640" s="223"/>
      <c r="J640" s="44"/>
      <c r="K640" s="44"/>
      <c r="L640" s="48"/>
      <c r="M640" s="224"/>
      <c r="N640" s="225"/>
      <c r="O640" s="88"/>
      <c r="P640" s="88"/>
      <c r="Q640" s="88"/>
      <c r="R640" s="88"/>
      <c r="S640" s="88"/>
      <c r="T640" s="89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T640" s="20" t="s">
        <v>161</v>
      </c>
      <c r="AU640" s="20" t="s">
        <v>88</v>
      </c>
    </row>
    <row r="641" s="14" customFormat="1">
      <c r="A641" s="14"/>
      <c r="B641" s="236"/>
      <c r="C641" s="237"/>
      <c r="D641" s="221" t="s">
        <v>163</v>
      </c>
      <c r="E641" s="238" t="s">
        <v>32</v>
      </c>
      <c r="F641" s="239" t="s">
        <v>1060</v>
      </c>
      <c r="G641" s="237"/>
      <c r="H641" s="240">
        <v>7.8899999999999997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6" t="s">
        <v>163</v>
      </c>
      <c r="AU641" s="246" t="s">
        <v>88</v>
      </c>
      <c r="AV641" s="14" t="s">
        <v>88</v>
      </c>
      <c r="AW641" s="14" t="s">
        <v>39</v>
      </c>
      <c r="AX641" s="14" t="s">
        <v>78</v>
      </c>
      <c r="AY641" s="246" t="s">
        <v>153</v>
      </c>
    </row>
    <row r="642" s="14" customFormat="1">
      <c r="A642" s="14"/>
      <c r="B642" s="236"/>
      <c r="C642" s="237"/>
      <c r="D642" s="221" t="s">
        <v>163</v>
      </c>
      <c r="E642" s="238" t="s">
        <v>32</v>
      </c>
      <c r="F642" s="239" t="s">
        <v>1061</v>
      </c>
      <c r="G642" s="237"/>
      <c r="H642" s="240">
        <v>4.5499999999999998</v>
      </c>
      <c r="I642" s="241"/>
      <c r="J642" s="237"/>
      <c r="K642" s="237"/>
      <c r="L642" s="242"/>
      <c r="M642" s="243"/>
      <c r="N642" s="244"/>
      <c r="O642" s="244"/>
      <c r="P642" s="244"/>
      <c r="Q642" s="244"/>
      <c r="R642" s="244"/>
      <c r="S642" s="244"/>
      <c r="T642" s="24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6" t="s">
        <v>163</v>
      </c>
      <c r="AU642" s="246" t="s">
        <v>88</v>
      </c>
      <c r="AV642" s="14" t="s">
        <v>88</v>
      </c>
      <c r="AW642" s="14" t="s">
        <v>39</v>
      </c>
      <c r="AX642" s="14" t="s">
        <v>78</v>
      </c>
      <c r="AY642" s="246" t="s">
        <v>153</v>
      </c>
    </row>
    <row r="643" s="14" customFormat="1">
      <c r="A643" s="14"/>
      <c r="B643" s="236"/>
      <c r="C643" s="237"/>
      <c r="D643" s="221" t="s">
        <v>163</v>
      </c>
      <c r="E643" s="238" t="s">
        <v>32</v>
      </c>
      <c r="F643" s="239" t="s">
        <v>1062</v>
      </c>
      <c r="G643" s="237"/>
      <c r="H643" s="240">
        <v>5.5999999999999996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163</v>
      </c>
      <c r="AU643" s="246" t="s">
        <v>88</v>
      </c>
      <c r="AV643" s="14" t="s">
        <v>88</v>
      </c>
      <c r="AW643" s="14" t="s">
        <v>39</v>
      </c>
      <c r="AX643" s="14" t="s">
        <v>78</v>
      </c>
      <c r="AY643" s="246" t="s">
        <v>153</v>
      </c>
    </row>
    <row r="644" s="14" customFormat="1">
      <c r="A644" s="14"/>
      <c r="B644" s="236"/>
      <c r="C644" s="237"/>
      <c r="D644" s="221" t="s">
        <v>163</v>
      </c>
      <c r="E644" s="238" t="s">
        <v>32</v>
      </c>
      <c r="F644" s="239" t="s">
        <v>1063</v>
      </c>
      <c r="G644" s="237"/>
      <c r="H644" s="240">
        <v>7.8499999999999996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6" t="s">
        <v>163</v>
      </c>
      <c r="AU644" s="246" t="s">
        <v>88</v>
      </c>
      <c r="AV644" s="14" t="s">
        <v>88</v>
      </c>
      <c r="AW644" s="14" t="s">
        <v>39</v>
      </c>
      <c r="AX644" s="14" t="s">
        <v>78</v>
      </c>
      <c r="AY644" s="246" t="s">
        <v>153</v>
      </c>
    </row>
    <row r="645" s="14" customFormat="1">
      <c r="A645" s="14"/>
      <c r="B645" s="236"/>
      <c r="C645" s="237"/>
      <c r="D645" s="221" t="s">
        <v>163</v>
      </c>
      <c r="E645" s="238" t="s">
        <v>32</v>
      </c>
      <c r="F645" s="239" t="s">
        <v>1064</v>
      </c>
      <c r="G645" s="237"/>
      <c r="H645" s="240">
        <v>8.5999999999999996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163</v>
      </c>
      <c r="AU645" s="246" t="s">
        <v>88</v>
      </c>
      <c r="AV645" s="14" t="s">
        <v>88</v>
      </c>
      <c r="AW645" s="14" t="s">
        <v>39</v>
      </c>
      <c r="AX645" s="14" t="s">
        <v>78</v>
      </c>
      <c r="AY645" s="246" t="s">
        <v>153</v>
      </c>
    </row>
    <row r="646" s="14" customFormat="1">
      <c r="A646" s="14"/>
      <c r="B646" s="236"/>
      <c r="C646" s="237"/>
      <c r="D646" s="221" t="s">
        <v>163</v>
      </c>
      <c r="E646" s="238" t="s">
        <v>32</v>
      </c>
      <c r="F646" s="239" t="s">
        <v>1065</v>
      </c>
      <c r="G646" s="237"/>
      <c r="H646" s="240">
        <v>14.85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163</v>
      </c>
      <c r="AU646" s="246" t="s">
        <v>88</v>
      </c>
      <c r="AV646" s="14" t="s">
        <v>88</v>
      </c>
      <c r="AW646" s="14" t="s">
        <v>39</v>
      </c>
      <c r="AX646" s="14" t="s">
        <v>78</v>
      </c>
      <c r="AY646" s="246" t="s">
        <v>153</v>
      </c>
    </row>
    <row r="647" s="15" customFormat="1">
      <c r="A647" s="15"/>
      <c r="B647" s="247"/>
      <c r="C647" s="248"/>
      <c r="D647" s="221" t="s">
        <v>163</v>
      </c>
      <c r="E647" s="249" t="s">
        <v>32</v>
      </c>
      <c r="F647" s="250" t="s">
        <v>167</v>
      </c>
      <c r="G647" s="248"/>
      <c r="H647" s="251">
        <v>49.340000000000003</v>
      </c>
      <c r="I647" s="252"/>
      <c r="J647" s="248"/>
      <c r="K647" s="248"/>
      <c r="L647" s="253"/>
      <c r="M647" s="254"/>
      <c r="N647" s="255"/>
      <c r="O647" s="255"/>
      <c r="P647" s="255"/>
      <c r="Q647" s="255"/>
      <c r="R647" s="255"/>
      <c r="S647" s="255"/>
      <c r="T647" s="256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7" t="s">
        <v>163</v>
      </c>
      <c r="AU647" s="257" t="s">
        <v>88</v>
      </c>
      <c r="AV647" s="15" t="s">
        <v>159</v>
      </c>
      <c r="AW647" s="15" t="s">
        <v>39</v>
      </c>
      <c r="AX647" s="15" t="s">
        <v>86</v>
      </c>
      <c r="AY647" s="257" t="s">
        <v>153</v>
      </c>
    </row>
    <row r="648" s="2" customFormat="1" ht="16.5" customHeight="1">
      <c r="A648" s="42"/>
      <c r="B648" s="43"/>
      <c r="C648" s="208" t="s">
        <v>1066</v>
      </c>
      <c r="D648" s="208" t="s">
        <v>155</v>
      </c>
      <c r="E648" s="209" t="s">
        <v>1067</v>
      </c>
      <c r="F648" s="210" t="s">
        <v>1068</v>
      </c>
      <c r="G648" s="211" t="s">
        <v>196</v>
      </c>
      <c r="H648" s="212">
        <v>1.9310000000000001</v>
      </c>
      <c r="I648" s="213"/>
      <c r="J648" s="214">
        <f>ROUND(I648*H648,2)</f>
        <v>0</v>
      </c>
      <c r="K648" s="210" t="s">
        <v>32</v>
      </c>
      <c r="L648" s="48"/>
      <c r="M648" s="215" t="s">
        <v>32</v>
      </c>
      <c r="N648" s="216" t="s">
        <v>49</v>
      </c>
      <c r="O648" s="88"/>
      <c r="P648" s="217">
        <f>O648*H648</f>
        <v>0</v>
      </c>
      <c r="Q648" s="217">
        <v>0</v>
      </c>
      <c r="R648" s="217">
        <f>Q648*H648</f>
        <v>0</v>
      </c>
      <c r="S648" s="217">
        <v>0</v>
      </c>
      <c r="T648" s="218">
        <f>S648*H648</f>
        <v>0</v>
      </c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R648" s="219" t="s">
        <v>259</v>
      </c>
      <c r="AT648" s="219" t="s">
        <v>155</v>
      </c>
      <c r="AU648" s="219" t="s">
        <v>88</v>
      </c>
      <c r="AY648" s="20" t="s">
        <v>153</v>
      </c>
      <c r="BE648" s="220">
        <f>IF(N648="základní",J648,0)</f>
        <v>0</v>
      </c>
      <c r="BF648" s="220">
        <f>IF(N648="snížená",J648,0)</f>
        <v>0</v>
      </c>
      <c r="BG648" s="220">
        <f>IF(N648="zákl. přenesená",J648,0)</f>
        <v>0</v>
      </c>
      <c r="BH648" s="220">
        <f>IF(N648="sníž. přenesená",J648,0)</f>
        <v>0</v>
      </c>
      <c r="BI648" s="220">
        <f>IF(N648="nulová",J648,0)</f>
        <v>0</v>
      </c>
      <c r="BJ648" s="20" t="s">
        <v>86</v>
      </c>
      <c r="BK648" s="220">
        <f>ROUND(I648*H648,2)</f>
        <v>0</v>
      </c>
      <c r="BL648" s="20" t="s">
        <v>259</v>
      </c>
      <c r="BM648" s="219" t="s">
        <v>1069</v>
      </c>
    </row>
    <row r="649" s="2" customFormat="1">
      <c r="A649" s="42"/>
      <c r="B649" s="43"/>
      <c r="C649" s="44"/>
      <c r="D649" s="221" t="s">
        <v>161</v>
      </c>
      <c r="E649" s="44"/>
      <c r="F649" s="222" t="s">
        <v>1070</v>
      </c>
      <c r="G649" s="44"/>
      <c r="H649" s="44"/>
      <c r="I649" s="223"/>
      <c r="J649" s="44"/>
      <c r="K649" s="44"/>
      <c r="L649" s="48"/>
      <c r="M649" s="224"/>
      <c r="N649" s="225"/>
      <c r="O649" s="88"/>
      <c r="P649" s="88"/>
      <c r="Q649" s="88"/>
      <c r="R649" s="88"/>
      <c r="S649" s="88"/>
      <c r="T649" s="89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T649" s="20" t="s">
        <v>161</v>
      </c>
      <c r="AU649" s="20" t="s">
        <v>88</v>
      </c>
    </row>
    <row r="650" s="2" customFormat="1" ht="16.5" customHeight="1">
      <c r="A650" s="42"/>
      <c r="B650" s="43"/>
      <c r="C650" s="208" t="s">
        <v>1071</v>
      </c>
      <c r="D650" s="208" t="s">
        <v>155</v>
      </c>
      <c r="E650" s="209" t="s">
        <v>1072</v>
      </c>
      <c r="F650" s="210" t="s">
        <v>1073</v>
      </c>
      <c r="G650" s="211" t="s">
        <v>196</v>
      </c>
      <c r="H650" s="212">
        <v>1.9310000000000001</v>
      </c>
      <c r="I650" s="213"/>
      <c r="J650" s="214">
        <f>ROUND(I650*H650,2)</f>
        <v>0</v>
      </c>
      <c r="K650" s="210" t="s">
        <v>32</v>
      </c>
      <c r="L650" s="48"/>
      <c r="M650" s="215" t="s">
        <v>32</v>
      </c>
      <c r="N650" s="216" t="s">
        <v>49</v>
      </c>
      <c r="O650" s="88"/>
      <c r="P650" s="217">
        <f>O650*H650</f>
        <v>0</v>
      </c>
      <c r="Q650" s="217">
        <v>0</v>
      </c>
      <c r="R650" s="217">
        <f>Q650*H650</f>
        <v>0</v>
      </c>
      <c r="S650" s="217">
        <v>0</v>
      </c>
      <c r="T650" s="218">
        <f>S650*H650</f>
        <v>0</v>
      </c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R650" s="219" t="s">
        <v>259</v>
      </c>
      <c r="AT650" s="219" t="s">
        <v>155</v>
      </c>
      <c r="AU650" s="219" t="s">
        <v>88</v>
      </c>
      <c r="AY650" s="20" t="s">
        <v>153</v>
      </c>
      <c r="BE650" s="220">
        <f>IF(N650="základní",J650,0)</f>
        <v>0</v>
      </c>
      <c r="BF650" s="220">
        <f>IF(N650="snížená",J650,0)</f>
        <v>0</v>
      </c>
      <c r="BG650" s="220">
        <f>IF(N650="zákl. přenesená",J650,0)</f>
        <v>0</v>
      </c>
      <c r="BH650" s="220">
        <f>IF(N650="sníž. přenesená",J650,0)</f>
        <v>0</v>
      </c>
      <c r="BI650" s="220">
        <f>IF(N650="nulová",J650,0)</f>
        <v>0</v>
      </c>
      <c r="BJ650" s="20" t="s">
        <v>86</v>
      </c>
      <c r="BK650" s="220">
        <f>ROUND(I650*H650,2)</f>
        <v>0</v>
      </c>
      <c r="BL650" s="20" t="s">
        <v>259</v>
      </c>
      <c r="BM650" s="219" t="s">
        <v>1074</v>
      </c>
    </row>
    <row r="651" s="2" customFormat="1">
      <c r="A651" s="42"/>
      <c r="B651" s="43"/>
      <c r="C651" s="44"/>
      <c r="D651" s="221" t="s">
        <v>161</v>
      </c>
      <c r="E651" s="44"/>
      <c r="F651" s="222" t="s">
        <v>1075</v>
      </c>
      <c r="G651" s="44"/>
      <c r="H651" s="44"/>
      <c r="I651" s="223"/>
      <c r="J651" s="44"/>
      <c r="K651" s="44"/>
      <c r="L651" s="48"/>
      <c r="M651" s="224"/>
      <c r="N651" s="225"/>
      <c r="O651" s="88"/>
      <c r="P651" s="88"/>
      <c r="Q651" s="88"/>
      <c r="R651" s="88"/>
      <c r="S651" s="88"/>
      <c r="T651" s="89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T651" s="20" t="s">
        <v>161</v>
      </c>
      <c r="AU651" s="20" t="s">
        <v>88</v>
      </c>
    </row>
    <row r="652" s="12" customFormat="1" ht="22.8" customHeight="1">
      <c r="A652" s="12"/>
      <c r="B652" s="192"/>
      <c r="C652" s="193"/>
      <c r="D652" s="194" t="s">
        <v>77</v>
      </c>
      <c r="E652" s="206" t="s">
        <v>1076</v>
      </c>
      <c r="F652" s="206" t="s">
        <v>1077</v>
      </c>
      <c r="G652" s="193"/>
      <c r="H652" s="193"/>
      <c r="I652" s="196"/>
      <c r="J652" s="207">
        <f>BK652</f>
        <v>0</v>
      </c>
      <c r="K652" s="193"/>
      <c r="L652" s="198"/>
      <c r="M652" s="199"/>
      <c r="N652" s="200"/>
      <c r="O652" s="200"/>
      <c r="P652" s="201">
        <f>SUM(P653:P666)</f>
        <v>0</v>
      </c>
      <c r="Q652" s="200"/>
      <c r="R652" s="201">
        <f>SUM(R653:R666)</f>
        <v>0.0014157999999999998</v>
      </c>
      <c r="S652" s="200"/>
      <c r="T652" s="202">
        <f>SUM(T653:T666)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3" t="s">
        <v>88</v>
      </c>
      <c r="AT652" s="204" t="s">
        <v>77</v>
      </c>
      <c r="AU652" s="204" t="s">
        <v>86</v>
      </c>
      <c r="AY652" s="203" t="s">
        <v>153</v>
      </c>
      <c r="BK652" s="205">
        <f>SUM(BK653:BK666)</f>
        <v>0</v>
      </c>
    </row>
    <row r="653" s="2" customFormat="1" ht="16.5" customHeight="1">
      <c r="A653" s="42"/>
      <c r="B653" s="43"/>
      <c r="C653" s="208" t="s">
        <v>1078</v>
      </c>
      <c r="D653" s="208" t="s">
        <v>155</v>
      </c>
      <c r="E653" s="209" t="s">
        <v>1079</v>
      </c>
      <c r="F653" s="210" t="s">
        <v>1080</v>
      </c>
      <c r="G653" s="211" t="s">
        <v>240</v>
      </c>
      <c r="H653" s="212">
        <v>2.9399999999999999</v>
      </c>
      <c r="I653" s="213"/>
      <c r="J653" s="214">
        <f>ROUND(I653*H653,2)</f>
        <v>0</v>
      </c>
      <c r="K653" s="210" t="s">
        <v>32</v>
      </c>
      <c r="L653" s="48"/>
      <c r="M653" s="215" t="s">
        <v>32</v>
      </c>
      <c r="N653" s="216" t="s">
        <v>49</v>
      </c>
      <c r="O653" s="88"/>
      <c r="P653" s="217">
        <f>O653*H653</f>
        <v>0</v>
      </c>
      <c r="Q653" s="217">
        <v>2.0000000000000002E-05</v>
      </c>
      <c r="R653" s="217">
        <f>Q653*H653</f>
        <v>5.8800000000000006E-05</v>
      </c>
      <c r="S653" s="217">
        <v>0</v>
      </c>
      <c r="T653" s="218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19" t="s">
        <v>259</v>
      </c>
      <c r="AT653" s="219" t="s">
        <v>155</v>
      </c>
      <c r="AU653" s="219" t="s">
        <v>88</v>
      </c>
      <c r="AY653" s="20" t="s">
        <v>153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20" t="s">
        <v>86</v>
      </c>
      <c r="BK653" s="220">
        <f>ROUND(I653*H653,2)</f>
        <v>0</v>
      </c>
      <c r="BL653" s="20" t="s">
        <v>259</v>
      </c>
      <c r="BM653" s="219" t="s">
        <v>1081</v>
      </c>
    </row>
    <row r="654" s="2" customFormat="1">
      <c r="A654" s="42"/>
      <c r="B654" s="43"/>
      <c r="C654" s="44"/>
      <c r="D654" s="221" t="s">
        <v>161</v>
      </c>
      <c r="E654" s="44"/>
      <c r="F654" s="222" t="s">
        <v>1082</v>
      </c>
      <c r="G654" s="44"/>
      <c r="H654" s="44"/>
      <c r="I654" s="223"/>
      <c r="J654" s="44"/>
      <c r="K654" s="44"/>
      <c r="L654" s="48"/>
      <c r="M654" s="224"/>
      <c r="N654" s="225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161</v>
      </c>
      <c r="AU654" s="20" t="s">
        <v>88</v>
      </c>
    </row>
    <row r="655" s="13" customFormat="1">
      <c r="A655" s="13"/>
      <c r="B655" s="226"/>
      <c r="C655" s="227"/>
      <c r="D655" s="221" t="s">
        <v>163</v>
      </c>
      <c r="E655" s="228" t="s">
        <v>32</v>
      </c>
      <c r="F655" s="229" t="s">
        <v>1083</v>
      </c>
      <c r="G655" s="227"/>
      <c r="H655" s="228" t="s">
        <v>32</v>
      </c>
      <c r="I655" s="230"/>
      <c r="J655" s="227"/>
      <c r="K655" s="227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163</v>
      </c>
      <c r="AU655" s="235" t="s">
        <v>88</v>
      </c>
      <c r="AV655" s="13" t="s">
        <v>86</v>
      </c>
      <c r="AW655" s="13" t="s">
        <v>39</v>
      </c>
      <c r="AX655" s="13" t="s">
        <v>78</v>
      </c>
      <c r="AY655" s="235" t="s">
        <v>153</v>
      </c>
    </row>
    <row r="656" s="14" customFormat="1">
      <c r="A656" s="14"/>
      <c r="B656" s="236"/>
      <c r="C656" s="237"/>
      <c r="D656" s="221" t="s">
        <v>163</v>
      </c>
      <c r="E656" s="238" t="s">
        <v>32</v>
      </c>
      <c r="F656" s="239" t="s">
        <v>1084</v>
      </c>
      <c r="G656" s="237"/>
      <c r="H656" s="240">
        <v>1.5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6" t="s">
        <v>163</v>
      </c>
      <c r="AU656" s="246" t="s">
        <v>88</v>
      </c>
      <c r="AV656" s="14" t="s">
        <v>88</v>
      </c>
      <c r="AW656" s="14" t="s">
        <v>39</v>
      </c>
      <c r="AX656" s="14" t="s">
        <v>78</v>
      </c>
      <c r="AY656" s="246" t="s">
        <v>153</v>
      </c>
    </row>
    <row r="657" s="14" customFormat="1">
      <c r="A657" s="14"/>
      <c r="B657" s="236"/>
      <c r="C657" s="237"/>
      <c r="D657" s="221" t="s">
        <v>163</v>
      </c>
      <c r="E657" s="238" t="s">
        <v>32</v>
      </c>
      <c r="F657" s="239" t="s">
        <v>1085</v>
      </c>
      <c r="G657" s="237"/>
      <c r="H657" s="240">
        <v>1.44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163</v>
      </c>
      <c r="AU657" s="246" t="s">
        <v>88</v>
      </c>
      <c r="AV657" s="14" t="s">
        <v>88</v>
      </c>
      <c r="AW657" s="14" t="s">
        <v>39</v>
      </c>
      <c r="AX657" s="14" t="s">
        <v>78</v>
      </c>
      <c r="AY657" s="246" t="s">
        <v>153</v>
      </c>
    </row>
    <row r="658" s="15" customFormat="1">
      <c r="A658" s="15"/>
      <c r="B658" s="247"/>
      <c r="C658" s="248"/>
      <c r="D658" s="221" t="s">
        <v>163</v>
      </c>
      <c r="E658" s="249" t="s">
        <v>32</v>
      </c>
      <c r="F658" s="250" t="s">
        <v>167</v>
      </c>
      <c r="G658" s="248"/>
      <c r="H658" s="251">
        <v>2.9399999999999999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7" t="s">
        <v>163</v>
      </c>
      <c r="AU658" s="257" t="s">
        <v>88</v>
      </c>
      <c r="AV658" s="15" t="s">
        <v>159</v>
      </c>
      <c r="AW658" s="15" t="s">
        <v>39</v>
      </c>
      <c r="AX658" s="15" t="s">
        <v>86</v>
      </c>
      <c r="AY658" s="257" t="s">
        <v>153</v>
      </c>
    </row>
    <row r="659" s="2" customFormat="1" ht="16.5" customHeight="1">
      <c r="A659" s="42"/>
      <c r="B659" s="43"/>
      <c r="C659" s="208" t="s">
        <v>1086</v>
      </c>
      <c r="D659" s="208" t="s">
        <v>155</v>
      </c>
      <c r="E659" s="209" t="s">
        <v>1087</v>
      </c>
      <c r="F659" s="210" t="s">
        <v>1088</v>
      </c>
      <c r="G659" s="211" t="s">
        <v>240</v>
      </c>
      <c r="H659" s="212">
        <v>2.9399999999999999</v>
      </c>
      <c r="I659" s="213"/>
      <c r="J659" s="214">
        <f>ROUND(I659*H659,2)</f>
        <v>0</v>
      </c>
      <c r="K659" s="210" t="s">
        <v>32</v>
      </c>
      <c r="L659" s="48"/>
      <c r="M659" s="215" t="s">
        <v>32</v>
      </c>
      <c r="N659" s="216" t="s">
        <v>49</v>
      </c>
      <c r="O659" s="88"/>
      <c r="P659" s="217">
        <f>O659*H659</f>
        <v>0</v>
      </c>
      <c r="Q659" s="217">
        <v>2.0000000000000002E-05</v>
      </c>
      <c r="R659" s="217">
        <f>Q659*H659</f>
        <v>5.8800000000000006E-05</v>
      </c>
      <c r="S659" s="217">
        <v>0</v>
      </c>
      <c r="T659" s="218">
        <f>S659*H659</f>
        <v>0</v>
      </c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R659" s="219" t="s">
        <v>259</v>
      </c>
      <c r="AT659" s="219" t="s">
        <v>155</v>
      </c>
      <c r="AU659" s="219" t="s">
        <v>88</v>
      </c>
      <c r="AY659" s="20" t="s">
        <v>153</v>
      </c>
      <c r="BE659" s="220">
        <f>IF(N659="základní",J659,0)</f>
        <v>0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20" t="s">
        <v>86</v>
      </c>
      <c r="BK659" s="220">
        <f>ROUND(I659*H659,2)</f>
        <v>0</v>
      </c>
      <c r="BL659" s="20" t="s">
        <v>259</v>
      </c>
      <c r="BM659" s="219" t="s">
        <v>1089</v>
      </c>
    </row>
    <row r="660" s="2" customFormat="1">
      <c r="A660" s="42"/>
      <c r="B660" s="43"/>
      <c r="C660" s="44"/>
      <c r="D660" s="221" t="s">
        <v>161</v>
      </c>
      <c r="E660" s="44"/>
      <c r="F660" s="222" t="s">
        <v>1090</v>
      </c>
      <c r="G660" s="44"/>
      <c r="H660" s="44"/>
      <c r="I660" s="223"/>
      <c r="J660" s="44"/>
      <c r="K660" s="44"/>
      <c r="L660" s="48"/>
      <c r="M660" s="224"/>
      <c r="N660" s="225"/>
      <c r="O660" s="88"/>
      <c r="P660" s="88"/>
      <c r="Q660" s="88"/>
      <c r="R660" s="88"/>
      <c r="S660" s="88"/>
      <c r="T660" s="89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T660" s="20" t="s">
        <v>161</v>
      </c>
      <c r="AU660" s="20" t="s">
        <v>88</v>
      </c>
    </row>
    <row r="661" s="2" customFormat="1" ht="16.5" customHeight="1">
      <c r="A661" s="42"/>
      <c r="B661" s="43"/>
      <c r="C661" s="208" t="s">
        <v>1091</v>
      </c>
      <c r="D661" s="208" t="s">
        <v>155</v>
      </c>
      <c r="E661" s="209" t="s">
        <v>1092</v>
      </c>
      <c r="F661" s="210" t="s">
        <v>1093</v>
      </c>
      <c r="G661" s="211" t="s">
        <v>240</v>
      </c>
      <c r="H661" s="212">
        <v>0.93999999999999995</v>
      </c>
      <c r="I661" s="213"/>
      <c r="J661" s="214">
        <f>ROUND(I661*H661,2)</f>
        <v>0</v>
      </c>
      <c r="K661" s="210" t="s">
        <v>32</v>
      </c>
      <c r="L661" s="48"/>
      <c r="M661" s="215" t="s">
        <v>32</v>
      </c>
      <c r="N661" s="216" t="s">
        <v>49</v>
      </c>
      <c r="O661" s="88"/>
      <c r="P661" s="217">
        <f>O661*H661</f>
        <v>0</v>
      </c>
      <c r="Q661" s="217">
        <v>0.00012999999999999999</v>
      </c>
      <c r="R661" s="217">
        <f>Q661*H661</f>
        <v>0.00012219999999999999</v>
      </c>
      <c r="S661" s="217">
        <v>0</v>
      </c>
      <c r="T661" s="218">
        <f>S661*H661</f>
        <v>0</v>
      </c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R661" s="219" t="s">
        <v>259</v>
      </c>
      <c r="AT661" s="219" t="s">
        <v>155</v>
      </c>
      <c r="AU661" s="219" t="s">
        <v>88</v>
      </c>
      <c r="AY661" s="20" t="s">
        <v>153</v>
      </c>
      <c r="BE661" s="220">
        <f>IF(N661="základní",J661,0)</f>
        <v>0</v>
      </c>
      <c r="BF661" s="220">
        <f>IF(N661="snížená",J661,0)</f>
        <v>0</v>
      </c>
      <c r="BG661" s="220">
        <f>IF(N661="zákl. přenesená",J661,0)</f>
        <v>0</v>
      </c>
      <c r="BH661" s="220">
        <f>IF(N661="sníž. přenesená",J661,0)</f>
        <v>0</v>
      </c>
      <c r="BI661" s="220">
        <f>IF(N661="nulová",J661,0)</f>
        <v>0</v>
      </c>
      <c r="BJ661" s="20" t="s">
        <v>86</v>
      </c>
      <c r="BK661" s="220">
        <f>ROUND(I661*H661,2)</f>
        <v>0</v>
      </c>
      <c r="BL661" s="20" t="s">
        <v>259</v>
      </c>
      <c r="BM661" s="219" t="s">
        <v>1094</v>
      </c>
    </row>
    <row r="662" s="2" customFormat="1">
      <c r="A662" s="42"/>
      <c r="B662" s="43"/>
      <c r="C662" s="44"/>
      <c r="D662" s="221" t="s">
        <v>161</v>
      </c>
      <c r="E662" s="44"/>
      <c r="F662" s="222" t="s">
        <v>1095</v>
      </c>
      <c r="G662" s="44"/>
      <c r="H662" s="44"/>
      <c r="I662" s="223"/>
      <c r="J662" s="44"/>
      <c r="K662" s="44"/>
      <c r="L662" s="48"/>
      <c r="M662" s="224"/>
      <c r="N662" s="225"/>
      <c r="O662" s="88"/>
      <c r="P662" s="88"/>
      <c r="Q662" s="88"/>
      <c r="R662" s="88"/>
      <c r="S662" s="88"/>
      <c r="T662" s="89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T662" s="20" t="s">
        <v>161</v>
      </c>
      <c r="AU662" s="20" t="s">
        <v>88</v>
      </c>
    </row>
    <row r="663" s="2" customFormat="1" ht="16.5" customHeight="1">
      <c r="A663" s="42"/>
      <c r="B663" s="43"/>
      <c r="C663" s="208" t="s">
        <v>1096</v>
      </c>
      <c r="D663" s="208" t="s">
        <v>155</v>
      </c>
      <c r="E663" s="209" t="s">
        <v>1097</v>
      </c>
      <c r="F663" s="210" t="s">
        <v>1098</v>
      </c>
      <c r="G663" s="211" t="s">
        <v>240</v>
      </c>
      <c r="H663" s="212">
        <v>2.9399999999999999</v>
      </c>
      <c r="I663" s="213"/>
      <c r="J663" s="214">
        <f>ROUND(I663*H663,2)</f>
        <v>0</v>
      </c>
      <c r="K663" s="210" t="s">
        <v>32</v>
      </c>
      <c r="L663" s="48"/>
      <c r="M663" s="215" t="s">
        <v>32</v>
      </c>
      <c r="N663" s="216" t="s">
        <v>49</v>
      </c>
      <c r="O663" s="88"/>
      <c r="P663" s="217">
        <f>O663*H663</f>
        <v>0</v>
      </c>
      <c r="Q663" s="217">
        <v>0.00029</v>
      </c>
      <c r="R663" s="217">
        <f>Q663*H663</f>
        <v>0.00085260000000000002</v>
      </c>
      <c r="S663" s="217">
        <v>0</v>
      </c>
      <c r="T663" s="218">
        <f>S663*H663</f>
        <v>0</v>
      </c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R663" s="219" t="s">
        <v>259</v>
      </c>
      <c r="AT663" s="219" t="s">
        <v>155</v>
      </c>
      <c r="AU663" s="219" t="s">
        <v>88</v>
      </c>
      <c r="AY663" s="20" t="s">
        <v>153</v>
      </c>
      <c r="BE663" s="220">
        <f>IF(N663="základní",J663,0)</f>
        <v>0</v>
      </c>
      <c r="BF663" s="220">
        <f>IF(N663="snížená",J663,0)</f>
        <v>0</v>
      </c>
      <c r="BG663" s="220">
        <f>IF(N663="zákl. přenesená",J663,0)</f>
        <v>0</v>
      </c>
      <c r="BH663" s="220">
        <f>IF(N663="sníž. přenesená",J663,0)</f>
        <v>0</v>
      </c>
      <c r="BI663" s="220">
        <f>IF(N663="nulová",J663,0)</f>
        <v>0</v>
      </c>
      <c r="BJ663" s="20" t="s">
        <v>86</v>
      </c>
      <c r="BK663" s="220">
        <f>ROUND(I663*H663,2)</f>
        <v>0</v>
      </c>
      <c r="BL663" s="20" t="s">
        <v>259</v>
      </c>
      <c r="BM663" s="219" t="s">
        <v>1099</v>
      </c>
    </row>
    <row r="664" s="2" customFormat="1">
      <c r="A664" s="42"/>
      <c r="B664" s="43"/>
      <c r="C664" s="44"/>
      <c r="D664" s="221" t="s">
        <v>161</v>
      </c>
      <c r="E664" s="44"/>
      <c r="F664" s="222" t="s">
        <v>1100</v>
      </c>
      <c r="G664" s="44"/>
      <c r="H664" s="44"/>
      <c r="I664" s="223"/>
      <c r="J664" s="44"/>
      <c r="K664" s="44"/>
      <c r="L664" s="48"/>
      <c r="M664" s="224"/>
      <c r="N664" s="225"/>
      <c r="O664" s="88"/>
      <c r="P664" s="88"/>
      <c r="Q664" s="88"/>
      <c r="R664" s="88"/>
      <c r="S664" s="88"/>
      <c r="T664" s="89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T664" s="20" t="s">
        <v>161</v>
      </c>
      <c r="AU664" s="20" t="s">
        <v>88</v>
      </c>
    </row>
    <row r="665" s="2" customFormat="1" ht="16.5" customHeight="1">
      <c r="A665" s="42"/>
      <c r="B665" s="43"/>
      <c r="C665" s="208" t="s">
        <v>1101</v>
      </c>
      <c r="D665" s="208" t="s">
        <v>155</v>
      </c>
      <c r="E665" s="209" t="s">
        <v>1102</v>
      </c>
      <c r="F665" s="210" t="s">
        <v>1103</v>
      </c>
      <c r="G665" s="211" t="s">
        <v>240</v>
      </c>
      <c r="H665" s="212">
        <v>2.9399999999999999</v>
      </c>
      <c r="I665" s="213"/>
      <c r="J665" s="214">
        <f>ROUND(I665*H665,2)</f>
        <v>0</v>
      </c>
      <c r="K665" s="210" t="s">
        <v>32</v>
      </c>
      <c r="L665" s="48"/>
      <c r="M665" s="215" t="s">
        <v>32</v>
      </c>
      <c r="N665" s="216" t="s">
        <v>49</v>
      </c>
      <c r="O665" s="88"/>
      <c r="P665" s="217">
        <f>O665*H665</f>
        <v>0</v>
      </c>
      <c r="Q665" s="217">
        <v>0.00011</v>
      </c>
      <c r="R665" s="217">
        <f>Q665*H665</f>
        <v>0.0003234</v>
      </c>
      <c r="S665" s="217">
        <v>0</v>
      </c>
      <c r="T665" s="218">
        <f>S665*H665</f>
        <v>0</v>
      </c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R665" s="219" t="s">
        <v>259</v>
      </c>
      <c r="AT665" s="219" t="s">
        <v>155</v>
      </c>
      <c r="AU665" s="219" t="s">
        <v>88</v>
      </c>
      <c r="AY665" s="20" t="s">
        <v>153</v>
      </c>
      <c r="BE665" s="220">
        <f>IF(N665="základní",J665,0)</f>
        <v>0</v>
      </c>
      <c r="BF665" s="220">
        <f>IF(N665="snížená",J665,0)</f>
        <v>0</v>
      </c>
      <c r="BG665" s="220">
        <f>IF(N665="zákl. přenesená",J665,0)</f>
        <v>0</v>
      </c>
      <c r="BH665" s="220">
        <f>IF(N665="sníž. přenesená",J665,0)</f>
        <v>0</v>
      </c>
      <c r="BI665" s="220">
        <f>IF(N665="nulová",J665,0)</f>
        <v>0</v>
      </c>
      <c r="BJ665" s="20" t="s">
        <v>86</v>
      </c>
      <c r="BK665" s="220">
        <f>ROUND(I665*H665,2)</f>
        <v>0</v>
      </c>
      <c r="BL665" s="20" t="s">
        <v>259</v>
      </c>
      <c r="BM665" s="219" t="s">
        <v>1104</v>
      </c>
    </row>
    <row r="666" s="2" customFormat="1">
      <c r="A666" s="42"/>
      <c r="B666" s="43"/>
      <c r="C666" s="44"/>
      <c r="D666" s="221" t="s">
        <v>161</v>
      </c>
      <c r="E666" s="44"/>
      <c r="F666" s="222" t="s">
        <v>1105</v>
      </c>
      <c r="G666" s="44"/>
      <c r="H666" s="44"/>
      <c r="I666" s="223"/>
      <c r="J666" s="44"/>
      <c r="K666" s="44"/>
      <c r="L666" s="48"/>
      <c r="M666" s="224"/>
      <c r="N666" s="225"/>
      <c r="O666" s="88"/>
      <c r="P666" s="88"/>
      <c r="Q666" s="88"/>
      <c r="R666" s="88"/>
      <c r="S666" s="88"/>
      <c r="T666" s="89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T666" s="20" t="s">
        <v>161</v>
      </c>
      <c r="AU666" s="20" t="s">
        <v>88</v>
      </c>
    </row>
    <row r="667" s="12" customFormat="1" ht="22.8" customHeight="1">
      <c r="A667" s="12"/>
      <c r="B667" s="192"/>
      <c r="C667" s="193"/>
      <c r="D667" s="194" t="s">
        <v>77</v>
      </c>
      <c r="E667" s="206" t="s">
        <v>1106</v>
      </c>
      <c r="F667" s="206" t="s">
        <v>1107</v>
      </c>
      <c r="G667" s="193"/>
      <c r="H667" s="193"/>
      <c r="I667" s="196"/>
      <c r="J667" s="207">
        <f>BK667</f>
        <v>0</v>
      </c>
      <c r="K667" s="193"/>
      <c r="L667" s="198"/>
      <c r="M667" s="199"/>
      <c r="N667" s="200"/>
      <c r="O667" s="200"/>
      <c r="P667" s="201">
        <f>SUM(P668:P681)</f>
        <v>0</v>
      </c>
      <c r="Q667" s="200"/>
      <c r="R667" s="201">
        <f>SUM(R668:R681)</f>
        <v>0.14018722</v>
      </c>
      <c r="S667" s="200"/>
      <c r="T667" s="202">
        <f>SUM(T668:T681)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03" t="s">
        <v>88</v>
      </c>
      <c r="AT667" s="204" t="s">
        <v>77</v>
      </c>
      <c r="AU667" s="204" t="s">
        <v>86</v>
      </c>
      <c r="AY667" s="203" t="s">
        <v>153</v>
      </c>
      <c r="BK667" s="205">
        <f>SUM(BK668:BK681)</f>
        <v>0</v>
      </c>
    </row>
    <row r="668" s="2" customFormat="1" ht="16.5" customHeight="1">
      <c r="A668" s="42"/>
      <c r="B668" s="43"/>
      <c r="C668" s="208" t="s">
        <v>1108</v>
      </c>
      <c r="D668" s="208" t="s">
        <v>155</v>
      </c>
      <c r="E668" s="209" t="s">
        <v>1109</v>
      </c>
      <c r="F668" s="210" t="s">
        <v>1110</v>
      </c>
      <c r="G668" s="211" t="s">
        <v>240</v>
      </c>
      <c r="H668" s="212">
        <v>284.09899999999999</v>
      </c>
      <c r="I668" s="213"/>
      <c r="J668" s="214">
        <f>ROUND(I668*H668,2)</f>
        <v>0</v>
      </c>
      <c r="K668" s="210" t="s">
        <v>32</v>
      </c>
      <c r="L668" s="48"/>
      <c r="M668" s="215" t="s">
        <v>32</v>
      </c>
      <c r="N668" s="216" t="s">
        <v>49</v>
      </c>
      <c r="O668" s="88"/>
      <c r="P668" s="217">
        <f>O668*H668</f>
        <v>0</v>
      </c>
      <c r="Q668" s="217">
        <v>0.00020000000000000001</v>
      </c>
      <c r="R668" s="217">
        <f>Q668*H668</f>
        <v>0.056819800000000004</v>
      </c>
      <c r="S668" s="217">
        <v>0</v>
      </c>
      <c r="T668" s="218">
        <f>S668*H668</f>
        <v>0</v>
      </c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R668" s="219" t="s">
        <v>259</v>
      </c>
      <c r="AT668" s="219" t="s">
        <v>155</v>
      </c>
      <c r="AU668" s="219" t="s">
        <v>88</v>
      </c>
      <c r="AY668" s="20" t="s">
        <v>153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20" t="s">
        <v>86</v>
      </c>
      <c r="BK668" s="220">
        <f>ROUND(I668*H668,2)</f>
        <v>0</v>
      </c>
      <c r="BL668" s="20" t="s">
        <v>259</v>
      </c>
      <c r="BM668" s="219" t="s">
        <v>1111</v>
      </c>
    </row>
    <row r="669" s="2" customFormat="1">
      <c r="A669" s="42"/>
      <c r="B669" s="43"/>
      <c r="C669" s="44"/>
      <c r="D669" s="221" t="s">
        <v>161</v>
      </c>
      <c r="E669" s="44"/>
      <c r="F669" s="222" t="s">
        <v>1112</v>
      </c>
      <c r="G669" s="44"/>
      <c r="H669" s="44"/>
      <c r="I669" s="223"/>
      <c r="J669" s="44"/>
      <c r="K669" s="44"/>
      <c r="L669" s="48"/>
      <c r="M669" s="224"/>
      <c r="N669" s="225"/>
      <c r="O669" s="88"/>
      <c r="P669" s="88"/>
      <c r="Q669" s="88"/>
      <c r="R669" s="88"/>
      <c r="S669" s="88"/>
      <c r="T669" s="89"/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T669" s="20" t="s">
        <v>161</v>
      </c>
      <c r="AU669" s="20" t="s">
        <v>88</v>
      </c>
    </row>
    <row r="670" s="14" customFormat="1">
      <c r="A670" s="14"/>
      <c r="B670" s="236"/>
      <c r="C670" s="237"/>
      <c r="D670" s="221" t="s">
        <v>163</v>
      </c>
      <c r="E670" s="238" t="s">
        <v>32</v>
      </c>
      <c r="F670" s="239" t="s">
        <v>422</v>
      </c>
      <c r="G670" s="237"/>
      <c r="H670" s="240">
        <v>284.09899999999999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6" t="s">
        <v>163</v>
      </c>
      <c r="AU670" s="246" t="s">
        <v>88</v>
      </c>
      <c r="AV670" s="14" t="s">
        <v>88</v>
      </c>
      <c r="AW670" s="14" t="s">
        <v>39</v>
      </c>
      <c r="AX670" s="14" t="s">
        <v>86</v>
      </c>
      <c r="AY670" s="246" t="s">
        <v>153</v>
      </c>
    </row>
    <row r="671" s="2" customFormat="1" ht="21.75" customHeight="1">
      <c r="A671" s="42"/>
      <c r="B671" s="43"/>
      <c r="C671" s="208" t="s">
        <v>1113</v>
      </c>
      <c r="D671" s="208" t="s">
        <v>155</v>
      </c>
      <c r="E671" s="209" t="s">
        <v>1114</v>
      </c>
      <c r="F671" s="210" t="s">
        <v>1115</v>
      </c>
      <c r="G671" s="211" t="s">
        <v>240</v>
      </c>
      <c r="H671" s="212">
        <v>284.09899999999999</v>
      </c>
      <c r="I671" s="213"/>
      <c r="J671" s="214">
        <f>ROUND(I671*H671,2)</f>
        <v>0</v>
      </c>
      <c r="K671" s="210" t="s">
        <v>32</v>
      </c>
      <c r="L671" s="48"/>
      <c r="M671" s="215" t="s">
        <v>32</v>
      </c>
      <c r="N671" s="216" t="s">
        <v>49</v>
      </c>
      <c r="O671" s="88"/>
      <c r="P671" s="217">
        <f>O671*H671</f>
        <v>0</v>
      </c>
      <c r="Q671" s="217">
        <v>0.00027999999999999998</v>
      </c>
      <c r="R671" s="217">
        <f>Q671*H671</f>
        <v>0.079547719999999988</v>
      </c>
      <c r="S671" s="217">
        <v>0</v>
      </c>
      <c r="T671" s="218">
        <f>S671*H671</f>
        <v>0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19" t="s">
        <v>259</v>
      </c>
      <c r="AT671" s="219" t="s">
        <v>155</v>
      </c>
      <c r="AU671" s="219" t="s">
        <v>88</v>
      </c>
      <c r="AY671" s="20" t="s">
        <v>153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20" t="s">
        <v>86</v>
      </c>
      <c r="BK671" s="220">
        <f>ROUND(I671*H671,2)</f>
        <v>0</v>
      </c>
      <c r="BL671" s="20" t="s">
        <v>259</v>
      </c>
      <c r="BM671" s="219" t="s">
        <v>1116</v>
      </c>
    </row>
    <row r="672" s="2" customFormat="1">
      <c r="A672" s="42"/>
      <c r="B672" s="43"/>
      <c r="C672" s="44"/>
      <c r="D672" s="221" t="s">
        <v>161</v>
      </c>
      <c r="E672" s="44"/>
      <c r="F672" s="222" t="s">
        <v>1117</v>
      </c>
      <c r="G672" s="44"/>
      <c r="H672" s="44"/>
      <c r="I672" s="223"/>
      <c r="J672" s="44"/>
      <c r="K672" s="44"/>
      <c r="L672" s="48"/>
      <c r="M672" s="224"/>
      <c r="N672" s="225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161</v>
      </c>
      <c r="AU672" s="20" t="s">
        <v>88</v>
      </c>
    </row>
    <row r="673" s="13" customFormat="1">
      <c r="A673" s="13"/>
      <c r="B673" s="226"/>
      <c r="C673" s="227"/>
      <c r="D673" s="221" t="s">
        <v>163</v>
      </c>
      <c r="E673" s="228" t="s">
        <v>32</v>
      </c>
      <c r="F673" s="229" t="s">
        <v>1118</v>
      </c>
      <c r="G673" s="227"/>
      <c r="H673" s="228" t="s">
        <v>32</v>
      </c>
      <c r="I673" s="230"/>
      <c r="J673" s="227"/>
      <c r="K673" s="227"/>
      <c r="L673" s="231"/>
      <c r="M673" s="232"/>
      <c r="N673" s="233"/>
      <c r="O673" s="233"/>
      <c r="P673" s="233"/>
      <c r="Q673" s="233"/>
      <c r="R673" s="233"/>
      <c r="S673" s="233"/>
      <c r="T673" s="23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5" t="s">
        <v>163</v>
      </c>
      <c r="AU673" s="235" t="s">
        <v>88</v>
      </c>
      <c r="AV673" s="13" t="s">
        <v>86</v>
      </c>
      <c r="AW673" s="13" t="s">
        <v>39</v>
      </c>
      <c r="AX673" s="13" t="s">
        <v>78</v>
      </c>
      <c r="AY673" s="235" t="s">
        <v>153</v>
      </c>
    </row>
    <row r="674" s="14" customFormat="1">
      <c r="A674" s="14"/>
      <c r="B674" s="236"/>
      <c r="C674" s="237"/>
      <c r="D674" s="221" t="s">
        <v>163</v>
      </c>
      <c r="E674" s="238" t="s">
        <v>32</v>
      </c>
      <c r="F674" s="239" t="s">
        <v>1119</v>
      </c>
      <c r="G674" s="237"/>
      <c r="H674" s="240">
        <v>93.114000000000004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163</v>
      </c>
      <c r="AU674" s="246" t="s">
        <v>88</v>
      </c>
      <c r="AV674" s="14" t="s">
        <v>88</v>
      </c>
      <c r="AW674" s="14" t="s">
        <v>39</v>
      </c>
      <c r="AX674" s="14" t="s">
        <v>78</v>
      </c>
      <c r="AY674" s="246" t="s">
        <v>153</v>
      </c>
    </row>
    <row r="675" s="13" customFormat="1">
      <c r="A675" s="13"/>
      <c r="B675" s="226"/>
      <c r="C675" s="227"/>
      <c r="D675" s="221" t="s">
        <v>163</v>
      </c>
      <c r="E675" s="228" t="s">
        <v>32</v>
      </c>
      <c r="F675" s="229" t="s">
        <v>1120</v>
      </c>
      <c r="G675" s="227"/>
      <c r="H675" s="228" t="s">
        <v>32</v>
      </c>
      <c r="I675" s="230"/>
      <c r="J675" s="227"/>
      <c r="K675" s="227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163</v>
      </c>
      <c r="AU675" s="235" t="s">
        <v>88</v>
      </c>
      <c r="AV675" s="13" t="s">
        <v>86</v>
      </c>
      <c r="AW675" s="13" t="s">
        <v>39</v>
      </c>
      <c r="AX675" s="13" t="s">
        <v>78</v>
      </c>
      <c r="AY675" s="235" t="s">
        <v>153</v>
      </c>
    </row>
    <row r="676" s="14" customFormat="1">
      <c r="A676" s="14"/>
      <c r="B676" s="236"/>
      <c r="C676" s="237"/>
      <c r="D676" s="221" t="s">
        <v>163</v>
      </c>
      <c r="E676" s="238" t="s">
        <v>32</v>
      </c>
      <c r="F676" s="239" t="s">
        <v>354</v>
      </c>
      <c r="G676" s="237"/>
      <c r="H676" s="240">
        <v>190.98500000000001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6" t="s">
        <v>163</v>
      </c>
      <c r="AU676" s="246" t="s">
        <v>88</v>
      </c>
      <c r="AV676" s="14" t="s">
        <v>88</v>
      </c>
      <c r="AW676" s="14" t="s">
        <v>39</v>
      </c>
      <c r="AX676" s="14" t="s">
        <v>78</v>
      </c>
      <c r="AY676" s="246" t="s">
        <v>153</v>
      </c>
    </row>
    <row r="677" s="15" customFormat="1">
      <c r="A677" s="15"/>
      <c r="B677" s="247"/>
      <c r="C677" s="248"/>
      <c r="D677" s="221" t="s">
        <v>163</v>
      </c>
      <c r="E677" s="249" t="s">
        <v>32</v>
      </c>
      <c r="F677" s="250" t="s">
        <v>167</v>
      </c>
      <c r="G677" s="248"/>
      <c r="H677" s="251">
        <v>284.09900000000005</v>
      </c>
      <c r="I677" s="252"/>
      <c r="J677" s="248"/>
      <c r="K677" s="248"/>
      <c r="L677" s="253"/>
      <c r="M677" s="254"/>
      <c r="N677" s="255"/>
      <c r="O677" s="255"/>
      <c r="P677" s="255"/>
      <c r="Q677" s="255"/>
      <c r="R677" s="255"/>
      <c r="S677" s="255"/>
      <c r="T677" s="256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57" t="s">
        <v>163</v>
      </c>
      <c r="AU677" s="257" t="s">
        <v>88</v>
      </c>
      <c r="AV677" s="15" t="s">
        <v>159</v>
      </c>
      <c r="AW677" s="15" t="s">
        <v>39</v>
      </c>
      <c r="AX677" s="15" t="s">
        <v>86</v>
      </c>
      <c r="AY677" s="257" t="s">
        <v>153</v>
      </c>
    </row>
    <row r="678" s="2" customFormat="1" ht="21.75" customHeight="1">
      <c r="A678" s="42"/>
      <c r="B678" s="43"/>
      <c r="C678" s="208" t="s">
        <v>1121</v>
      </c>
      <c r="D678" s="208" t="s">
        <v>155</v>
      </c>
      <c r="E678" s="209" t="s">
        <v>1122</v>
      </c>
      <c r="F678" s="210" t="s">
        <v>1123</v>
      </c>
      <c r="G678" s="211" t="s">
        <v>240</v>
      </c>
      <c r="H678" s="212">
        <v>190.98500000000001</v>
      </c>
      <c r="I678" s="213"/>
      <c r="J678" s="214">
        <f>ROUND(I678*H678,2)</f>
        <v>0</v>
      </c>
      <c r="K678" s="210" t="s">
        <v>32</v>
      </c>
      <c r="L678" s="48"/>
      <c r="M678" s="215" t="s">
        <v>32</v>
      </c>
      <c r="N678" s="216" t="s">
        <v>49</v>
      </c>
      <c r="O678" s="88"/>
      <c r="P678" s="217">
        <f>O678*H678</f>
        <v>0</v>
      </c>
      <c r="Q678" s="217">
        <v>2.0000000000000002E-05</v>
      </c>
      <c r="R678" s="217">
        <f>Q678*H678</f>
        <v>0.0038197000000000005</v>
      </c>
      <c r="S678" s="217">
        <v>0</v>
      </c>
      <c r="T678" s="218">
        <f>S678*H678</f>
        <v>0</v>
      </c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R678" s="219" t="s">
        <v>259</v>
      </c>
      <c r="AT678" s="219" t="s">
        <v>155</v>
      </c>
      <c r="AU678" s="219" t="s">
        <v>88</v>
      </c>
      <c r="AY678" s="20" t="s">
        <v>153</v>
      </c>
      <c r="BE678" s="220">
        <f>IF(N678="základní",J678,0)</f>
        <v>0</v>
      </c>
      <c r="BF678" s="220">
        <f>IF(N678="snížená",J678,0)</f>
        <v>0</v>
      </c>
      <c r="BG678" s="220">
        <f>IF(N678="zákl. přenesená",J678,0)</f>
        <v>0</v>
      </c>
      <c r="BH678" s="220">
        <f>IF(N678="sníž. přenesená",J678,0)</f>
        <v>0</v>
      </c>
      <c r="BI678" s="220">
        <f>IF(N678="nulová",J678,0)</f>
        <v>0</v>
      </c>
      <c r="BJ678" s="20" t="s">
        <v>86</v>
      </c>
      <c r="BK678" s="220">
        <f>ROUND(I678*H678,2)</f>
        <v>0</v>
      </c>
      <c r="BL678" s="20" t="s">
        <v>259</v>
      </c>
      <c r="BM678" s="219" t="s">
        <v>1124</v>
      </c>
    </row>
    <row r="679" s="2" customFormat="1">
      <c r="A679" s="42"/>
      <c r="B679" s="43"/>
      <c r="C679" s="44"/>
      <c r="D679" s="221" t="s">
        <v>161</v>
      </c>
      <c r="E679" s="44"/>
      <c r="F679" s="222" t="s">
        <v>1125</v>
      </c>
      <c r="G679" s="44"/>
      <c r="H679" s="44"/>
      <c r="I679" s="223"/>
      <c r="J679" s="44"/>
      <c r="K679" s="44"/>
      <c r="L679" s="48"/>
      <c r="M679" s="224"/>
      <c r="N679" s="225"/>
      <c r="O679" s="88"/>
      <c r="P679" s="88"/>
      <c r="Q679" s="88"/>
      <c r="R679" s="88"/>
      <c r="S679" s="88"/>
      <c r="T679" s="89"/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T679" s="20" t="s">
        <v>161</v>
      </c>
      <c r="AU679" s="20" t="s">
        <v>88</v>
      </c>
    </row>
    <row r="680" s="13" customFormat="1">
      <c r="A680" s="13"/>
      <c r="B680" s="226"/>
      <c r="C680" s="227"/>
      <c r="D680" s="221" t="s">
        <v>163</v>
      </c>
      <c r="E680" s="228" t="s">
        <v>32</v>
      </c>
      <c r="F680" s="229" t="s">
        <v>1120</v>
      </c>
      <c r="G680" s="227"/>
      <c r="H680" s="228" t="s">
        <v>32</v>
      </c>
      <c r="I680" s="230"/>
      <c r="J680" s="227"/>
      <c r="K680" s="227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163</v>
      </c>
      <c r="AU680" s="235" t="s">
        <v>88</v>
      </c>
      <c r="AV680" s="13" t="s">
        <v>86</v>
      </c>
      <c r="AW680" s="13" t="s">
        <v>39</v>
      </c>
      <c r="AX680" s="13" t="s">
        <v>78</v>
      </c>
      <c r="AY680" s="235" t="s">
        <v>153</v>
      </c>
    </row>
    <row r="681" s="14" customFormat="1">
      <c r="A681" s="14"/>
      <c r="B681" s="236"/>
      <c r="C681" s="237"/>
      <c r="D681" s="221" t="s">
        <v>163</v>
      </c>
      <c r="E681" s="238" t="s">
        <v>32</v>
      </c>
      <c r="F681" s="239" t="s">
        <v>354</v>
      </c>
      <c r="G681" s="237"/>
      <c r="H681" s="240">
        <v>190.98500000000001</v>
      </c>
      <c r="I681" s="241"/>
      <c r="J681" s="237"/>
      <c r="K681" s="237"/>
      <c r="L681" s="242"/>
      <c r="M681" s="280"/>
      <c r="N681" s="281"/>
      <c r="O681" s="281"/>
      <c r="P681" s="281"/>
      <c r="Q681" s="281"/>
      <c r="R681" s="281"/>
      <c r="S681" s="281"/>
      <c r="T681" s="28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163</v>
      </c>
      <c r="AU681" s="246" t="s">
        <v>88</v>
      </c>
      <c r="AV681" s="14" t="s">
        <v>88</v>
      </c>
      <c r="AW681" s="14" t="s">
        <v>39</v>
      </c>
      <c r="AX681" s="14" t="s">
        <v>86</v>
      </c>
      <c r="AY681" s="246" t="s">
        <v>153</v>
      </c>
    </row>
    <row r="682" s="2" customFormat="1" ht="6.96" customHeight="1">
      <c r="A682" s="42"/>
      <c r="B682" s="63"/>
      <c r="C682" s="64"/>
      <c r="D682" s="64"/>
      <c r="E682" s="64"/>
      <c r="F682" s="64"/>
      <c r="G682" s="64"/>
      <c r="H682" s="64"/>
      <c r="I682" s="64"/>
      <c r="J682" s="64"/>
      <c r="K682" s="64"/>
      <c r="L682" s="48"/>
      <c r="M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</row>
  </sheetData>
  <sheetProtection sheet="1" autoFilter="0" formatColumns="0" formatRows="0" objects="1" scenarios="1" spinCount="100000" saltValue="VaG14VsL/JfgtQkw+JgUZmJ4ctCDQHSVTyThxJqKBmwsyFPUYFygtI3SYcsCoMDWF6pyjIAukwWAmntJ60cZCA==" hashValue="BMKwnY6jKHsIFJoWbxgLErEK9setx2ud6/14E9Cr0zGzaakInJoLtuRTEWc2KvxDH1iDABXICnX+KSQ2lslWQw==" algorithmName="SHA-512" password="CC35"/>
  <autoFilter ref="C96:K68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1126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ROUND((SUM(BE80:BE95)),  2)</f>
        <v>0</v>
      </c>
      <c r="G33" s="42"/>
      <c r="H33" s="42"/>
      <c r="I33" s="152">
        <v>0.20999999999999999</v>
      </c>
      <c r="J33" s="151">
        <f>ROUND(((SUM(BE80:BE95))*I33),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ROUND((SUM(BF80:BF95)),  2)</f>
        <v>0</v>
      </c>
      <c r="G34" s="42"/>
      <c r="H34" s="42"/>
      <c r="I34" s="152">
        <v>0.14999999999999999</v>
      </c>
      <c r="J34" s="151">
        <f>ROUND(((SUM(BF80:BF95))*I34),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ROUND((SUM(BG80:BG95)),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ROUND((SUM(BH80:BH95)),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ROUND((SUM(BI80:BI95)),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01-D.1.1-MOB - Mobiliář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1127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138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(soc.zařízení ITIKA)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01-D.1.1-MOB - Mobiliář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139</v>
      </c>
      <c r="D79" s="184" t="s">
        <v>63</v>
      </c>
      <c r="E79" s="184" t="s">
        <v>59</v>
      </c>
      <c r="F79" s="184" t="s">
        <v>60</v>
      </c>
      <c r="G79" s="184" t="s">
        <v>140</v>
      </c>
      <c r="H79" s="184" t="s">
        <v>141</v>
      </c>
      <c r="I79" s="184" t="s">
        <v>142</v>
      </c>
      <c r="J79" s="184" t="s">
        <v>118</v>
      </c>
      <c r="K79" s="185" t="s">
        <v>143</v>
      </c>
      <c r="L79" s="186"/>
      <c r="M79" s="96" t="s">
        <v>32</v>
      </c>
      <c r="N79" s="97" t="s">
        <v>48</v>
      </c>
      <c r="O79" s="97" t="s">
        <v>144</v>
      </c>
      <c r="P79" s="97" t="s">
        <v>145</v>
      </c>
      <c r="Q79" s="97" t="s">
        <v>146</v>
      </c>
      <c r="R79" s="97" t="s">
        <v>147</v>
      </c>
      <c r="S79" s="97" t="s">
        <v>148</v>
      </c>
      <c r="T79" s="98" t="s">
        <v>149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150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1128</v>
      </c>
      <c r="F81" s="195" t="s">
        <v>90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SUM(P82:P95)</f>
        <v>0</v>
      </c>
      <c r="Q81" s="200"/>
      <c r="R81" s="201">
        <f>SUM(R82:R95)</f>
        <v>0</v>
      </c>
      <c r="S81" s="200"/>
      <c r="T81" s="202">
        <f>SUM(T82:T95)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159</v>
      </c>
      <c r="AT81" s="204" t="s">
        <v>77</v>
      </c>
      <c r="AU81" s="204" t="s">
        <v>78</v>
      </c>
      <c r="AY81" s="203" t="s">
        <v>153</v>
      </c>
      <c r="BK81" s="205">
        <f>SUM(BK82:BK95)</f>
        <v>0</v>
      </c>
    </row>
    <row r="82" s="2" customFormat="1" ht="16.5" customHeight="1">
      <c r="A82" s="42"/>
      <c r="B82" s="43"/>
      <c r="C82" s="208" t="s">
        <v>86</v>
      </c>
      <c r="D82" s="208" t="s">
        <v>155</v>
      </c>
      <c r="E82" s="209" t="s">
        <v>1129</v>
      </c>
      <c r="F82" s="210" t="s">
        <v>1130</v>
      </c>
      <c r="G82" s="211" t="s">
        <v>559</v>
      </c>
      <c r="H82" s="212">
        <v>1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1131</v>
      </c>
      <c r="AT82" s="219" t="s">
        <v>155</v>
      </c>
      <c r="AU82" s="219" t="s">
        <v>86</v>
      </c>
      <c r="AY82" s="20" t="s">
        <v>153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1131</v>
      </c>
      <c r="BM82" s="219" t="s">
        <v>1132</v>
      </c>
    </row>
    <row r="83" s="2" customFormat="1">
      <c r="A83" s="42"/>
      <c r="B83" s="43"/>
      <c r="C83" s="44"/>
      <c r="D83" s="221" t="s">
        <v>161</v>
      </c>
      <c r="E83" s="44"/>
      <c r="F83" s="222" t="s">
        <v>1130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161</v>
      </c>
      <c r="AU83" s="20" t="s">
        <v>86</v>
      </c>
    </row>
    <row r="84" s="2" customFormat="1" ht="16.5" customHeight="1">
      <c r="A84" s="42"/>
      <c r="B84" s="43"/>
      <c r="C84" s="258" t="s">
        <v>88</v>
      </c>
      <c r="D84" s="258" t="s">
        <v>266</v>
      </c>
      <c r="E84" s="259" t="s">
        <v>1133</v>
      </c>
      <c r="F84" s="260" t="s">
        <v>1134</v>
      </c>
      <c r="G84" s="261" t="s">
        <v>256</v>
      </c>
      <c r="H84" s="262">
        <v>1</v>
      </c>
      <c r="I84" s="263"/>
      <c r="J84" s="264">
        <f>ROUND(I84*H84,2)</f>
        <v>0</v>
      </c>
      <c r="K84" s="260" t="s">
        <v>32</v>
      </c>
      <c r="L84" s="265"/>
      <c r="M84" s="266" t="s">
        <v>32</v>
      </c>
      <c r="N84" s="267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1131</v>
      </c>
      <c r="AT84" s="219" t="s">
        <v>266</v>
      </c>
      <c r="AU84" s="219" t="s">
        <v>86</v>
      </c>
      <c r="AY84" s="20" t="s">
        <v>153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1131</v>
      </c>
      <c r="BM84" s="219" t="s">
        <v>1135</v>
      </c>
    </row>
    <row r="85" s="2" customFormat="1">
      <c r="A85" s="42"/>
      <c r="B85" s="43"/>
      <c r="C85" s="44"/>
      <c r="D85" s="221" t="s">
        <v>161</v>
      </c>
      <c r="E85" s="44"/>
      <c r="F85" s="222" t="s">
        <v>1134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161</v>
      </c>
      <c r="AU85" s="20" t="s">
        <v>86</v>
      </c>
    </row>
    <row r="86" s="2" customFormat="1" ht="16.5" customHeight="1">
      <c r="A86" s="42"/>
      <c r="B86" s="43"/>
      <c r="C86" s="258" t="s">
        <v>172</v>
      </c>
      <c r="D86" s="258" t="s">
        <v>266</v>
      </c>
      <c r="E86" s="259" t="s">
        <v>1136</v>
      </c>
      <c r="F86" s="260" t="s">
        <v>1137</v>
      </c>
      <c r="G86" s="261" t="s">
        <v>256</v>
      </c>
      <c r="H86" s="262">
        <v>9</v>
      </c>
      <c r="I86" s="263"/>
      <c r="J86" s="264">
        <f>ROUND(I86*H86,2)</f>
        <v>0</v>
      </c>
      <c r="K86" s="260" t="s">
        <v>32</v>
      </c>
      <c r="L86" s="265"/>
      <c r="M86" s="266" t="s">
        <v>32</v>
      </c>
      <c r="N86" s="267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1131</v>
      </c>
      <c r="AT86" s="219" t="s">
        <v>266</v>
      </c>
      <c r="AU86" s="219" t="s">
        <v>86</v>
      </c>
      <c r="AY86" s="20" t="s">
        <v>153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1131</v>
      </c>
      <c r="BM86" s="219" t="s">
        <v>1138</v>
      </c>
    </row>
    <row r="87" s="2" customFormat="1">
      <c r="A87" s="42"/>
      <c r="B87" s="43"/>
      <c r="C87" s="44"/>
      <c r="D87" s="221" t="s">
        <v>161</v>
      </c>
      <c r="E87" s="44"/>
      <c r="F87" s="222" t="s">
        <v>1137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161</v>
      </c>
      <c r="AU87" s="20" t="s">
        <v>86</v>
      </c>
    </row>
    <row r="88" s="2" customFormat="1" ht="16.5" customHeight="1">
      <c r="A88" s="42"/>
      <c r="B88" s="43"/>
      <c r="C88" s="258" t="s">
        <v>159</v>
      </c>
      <c r="D88" s="258" t="s">
        <v>266</v>
      </c>
      <c r="E88" s="259" t="s">
        <v>1139</v>
      </c>
      <c r="F88" s="260" t="s">
        <v>1140</v>
      </c>
      <c r="G88" s="261" t="s">
        <v>256</v>
      </c>
      <c r="H88" s="262">
        <v>9</v>
      </c>
      <c r="I88" s="263"/>
      <c r="J88" s="264">
        <f>ROUND(I88*H88,2)</f>
        <v>0</v>
      </c>
      <c r="K88" s="260" t="s">
        <v>32</v>
      </c>
      <c r="L88" s="265"/>
      <c r="M88" s="266" t="s">
        <v>32</v>
      </c>
      <c r="N88" s="267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1131</v>
      </c>
      <c r="AT88" s="219" t="s">
        <v>266</v>
      </c>
      <c r="AU88" s="219" t="s">
        <v>86</v>
      </c>
      <c r="AY88" s="20" t="s">
        <v>153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1131</v>
      </c>
      <c r="BM88" s="219" t="s">
        <v>1141</v>
      </c>
    </row>
    <row r="89" s="2" customFormat="1">
      <c r="A89" s="42"/>
      <c r="B89" s="43"/>
      <c r="C89" s="44"/>
      <c r="D89" s="221" t="s">
        <v>161</v>
      </c>
      <c r="E89" s="44"/>
      <c r="F89" s="222" t="s">
        <v>1140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161</v>
      </c>
      <c r="AU89" s="20" t="s">
        <v>86</v>
      </c>
    </row>
    <row r="90" s="2" customFormat="1" ht="16.5" customHeight="1">
      <c r="A90" s="42"/>
      <c r="B90" s="43"/>
      <c r="C90" s="258" t="s">
        <v>182</v>
      </c>
      <c r="D90" s="258" t="s">
        <v>266</v>
      </c>
      <c r="E90" s="259" t="s">
        <v>1142</v>
      </c>
      <c r="F90" s="260" t="s">
        <v>1143</v>
      </c>
      <c r="G90" s="261" t="s">
        <v>256</v>
      </c>
      <c r="H90" s="262">
        <v>9</v>
      </c>
      <c r="I90" s="263"/>
      <c r="J90" s="264">
        <f>ROUND(I90*H90,2)</f>
        <v>0</v>
      </c>
      <c r="K90" s="260" t="s">
        <v>32</v>
      </c>
      <c r="L90" s="265"/>
      <c r="M90" s="266" t="s">
        <v>32</v>
      </c>
      <c r="N90" s="267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1131</v>
      </c>
      <c r="AT90" s="219" t="s">
        <v>266</v>
      </c>
      <c r="AU90" s="219" t="s">
        <v>86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1131</v>
      </c>
      <c r="BM90" s="219" t="s">
        <v>1144</v>
      </c>
    </row>
    <row r="91" s="2" customFormat="1">
      <c r="A91" s="42"/>
      <c r="B91" s="43"/>
      <c r="C91" s="44"/>
      <c r="D91" s="221" t="s">
        <v>161</v>
      </c>
      <c r="E91" s="44"/>
      <c r="F91" s="222" t="s">
        <v>1143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86</v>
      </c>
    </row>
    <row r="92" s="2" customFormat="1" ht="16.5" customHeight="1">
      <c r="A92" s="42"/>
      <c r="B92" s="43"/>
      <c r="C92" s="258" t="s">
        <v>188</v>
      </c>
      <c r="D92" s="258" t="s">
        <v>266</v>
      </c>
      <c r="E92" s="259" t="s">
        <v>1145</v>
      </c>
      <c r="F92" s="260" t="s">
        <v>1146</v>
      </c>
      <c r="G92" s="261" t="s">
        <v>256</v>
      </c>
      <c r="H92" s="262">
        <v>4</v>
      </c>
      <c r="I92" s="263"/>
      <c r="J92" s="264">
        <f>ROUND(I92*H92,2)</f>
        <v>0</v>
      </c>
      <c r="K92" s="260" t="s">
        <v>32</v>
      </c>
      <c r="L92" s="265"/>
      <c r="M92" s="266" t="s">
        <v>32</v>
      </c>
      <c r="N92" s="267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1131</v>
      </c>
      <c r="AT92" s="219" t="s">
        <v>266</v>
      </c>
      <c r="AU92" s="219" t="s">
        <v>86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1131</v>
      </c>
      <c r="BM92" s="219" t="s">
        <v>1147</v>
      </c>
    </row>
    <row r="93" s="2" customFormat="1">
      <c r="A93" s="42"/>
      <c r="B93" s="43"/>
      <c r="C93" s="44"/>
      <c r="D93" s="221" t="s">
        <v>161</v>
      </c>
      <c r="E93" s="44"/>
      <c r="F93" s="222" t="s">
        <v>1146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86</v>
      </c>
    </row>
    <row r="94" s="2" customFormat="1" ht="16.5" customHeight="1">
      <c r="A94" s="42"/>
      <c r="B94" s="43"/>
      <c r="C94" s="258" t="s">
        <v>193</v>
      </c>
      <c r="D94" s="258" t="s">
        <v>266</v>
      </c>
      <c r="E94" s="259" t="s">
        <v>1148</v>
      </c>
      <c r="F94" s="260" t="s">
        <v>1149</v>
      </c>
      <c r="G94" s="261" t="s">
        <v>256</v>
      </c>
      <c r="H94" s="262">
        <v>10</v>
      </c>
      <c r="I94" s="263"/>
      <c r="J94" s="264">
        <f>ROUND(I94*H94,2)</f>
        <v>0</v>
      </c>
      <c r="K94" s="260" t="s">
        <v>32</v>
      </c>
      <c r="L94" s="265"/>
      <c r="M94" s="266" t="s">
        <v>32</v>
      </c>
      <c r="N94" s="267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1131</v>
      </c>
      <c r="AT94" s="219" t="s">
        <v>266</v>
      </c>
      <c r="AU94" s="219" t="s">
        <v>86</v>
      </c>
      <c r="AY94" s="20" t="s">
        <v>153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1131</v>
      </c>
      <c r="BM94" s="219" t="s">
        <v>1150</v>
      </c>
    </row>
    <row r="95" s="2" customFormat="1">
      <c r="A95" s="42"/>
      <c r="B95" s="43"/>
      <c r="C95" s="44"/>
      <c r="D95" s="221" t="s">
        <v>161</v>
      </c>
      <c r="E95" s="44"/>
      <c r="F95" s="222" t="s">
        <v>1149</v>
      </c>
      <c r="G95" s="44"/>
      <c r="H95" s="44"/>
      <c r="I95" s="223"/>
      <c r="J95" s="44"/>
      <c r="K95" s="44"/>
      <c r="L95" s="48"/>
      <c r="M95" s="283"/>
      <c r="N95" s="284"/>
      <c r="O95" s="285"/>
      <c r="P95" s="285"/>
      <c r="Q95" s="285"/>
      <c r="R95" s="285"/>
      <c r="S95" s="285"/>
      <c r="T95" s="286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161</v>
      </c>
      <c r="AU95" s="20" t="s">
        <v>86</v>
      </c>
    </row>
    <row r="96" s="2" customFormat="1" ht="6.96" customHeight="1">
      <c r="A96" s="42"/>
      <c r="B96" s="63"/>
      <c r="C96" s="64"/>
      <c r="D96" s="64"/>
      <c r="E96" s="64"/>
      <c r="F96" s="64"/>
      <c r="G96" s="64"/>
      <c r="H96" s="64"/>
      <c r="I96" s="64"/>
      <c r="J96" s="64"/>
      <c r="K96" s="64"/>
      <c r="L96" s="48"/>
      <c r="M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</sheetData>
  <sheetProtection sheet="1" autoFilter="0" formatColumns="0" formatRows="0" objects="1" scenarios="1" spinCount="100000" saltValue="aBIrOt6N0qIXKT+OPlF5TvHJNwmAL7bOV8aduD1/eMxvxbfk7LjXp2cRsUGsQvSyTEIGZ9U4EiDbBoKcnH0ItQ==" hashValue="bHDjquQvZQDKcw7N0loWa1J1kK0mk/iRyTw6MDtgxYOm35OfQkodMyplshspPuVTQ5uudLFBZdAAolbTh8ypmw==" algorithmName="SHA-512" password="CC35"/>
  <autoFilter ref="C79:K9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1151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ROUND(J81,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ROUND((SUM(BE81:BE174)),  2)</f>
        <v>0</v>
      </c>
      <c r="G33" s="42"/>
      <c r="H33" s="42"/>
      <c r="I33" s="152">
        <v>0.20999999999999999</v>
      </c>
      <c r="J33" s="151">
        <f>ROUND(((SUM(BE81:BE174))*I33),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ROUND((SUM(BF81:BF174)),  2)</f>
        <v>0</v>
      </c>
      <c r="G34" s="42"/>
      <c r="H34" s="42"/>
      <c r="I34" s="152">
        <v>0.14999999999999999</v>
      </c>
      <c r="J34" s="151">
        <f>ROUND(((SUM(BF81:BF174))*I34),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ROUND((SUM(BG81:BG174)),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ROUND((SUM(BH81:BH174)),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ROUND((SUM(BI81:BI174)),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01-D.1.4.1-EL - Elektroinstalace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J81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129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1152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6.96" customHeight="1">
      <c r="A63" s="42"/>
      <c r="B63" s="63"/>
      <c r="C63" s="64"/>
      <c r="D63" s="64"/>
      <c r="E63" s="64"/>
      <c r="F63" s="64"/>
      <c r="G63" s="64"/>
      <c r="H63" s="64"/>
      <c r="I63" s="64"/>
      <c r="J63" s="64"/>
      <c r="K63" s="64"/>
      <c r="L63" s="13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7" s="2" customFormat="1" ht="6.96" customHeight="1">
      <c r="A67" s="42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24.96" customHeight="1">
      <c r="A68" s="42"/>
      <c r="B68" s="43"/>
      <c r="C68" s="26" t="s">
        <v>138</v>
      </c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2" customHeight="1">
      <c r="A70" s="42"/>
      <c r="B70" s="43"/>
      <c r="C70" s="35" t="s">
        <v>16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6.5" customHeight="1">
      <c r="A71" s="42"/>
      <c r="B71" s="43"/>
      <c r="C71" s="44"/>
      <c r="D71" s="44"/>
      <c r="E71" s="164" t="str">
        <f>E7</f>
        <v>Revitalizace areálu Sokolovského zámku-Stavební úpravy SV a části SZ křídla (soc.zařízení ITIKA)</v>
      </c>
      <c r="F71" s="35"/>
      <c r="G71" s="35"/>
      <c r="H71" s="35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114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73" t="str">
        <f>E9</f>
        <v>01-D.1.4.1-EL - Elektroinstalace</v>
      </c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22</v>
      </c>
      <c r="D75" s="44"/>
      <c r="E75" s="44"/>
      <c r="F75" s="30" t="str">
        <f>F12</f>
        <v>Sokolov</v>
      </c>
      <c r="G75" s="44"/>
      <c r="H75" s="44"/>
      <c r="I75" s="35" t="s">
        <v>24</v>
      </c>
      <c r="J75" s="76" t="str">
        <f>IF(J12="","",J12)</f>
        <v>10. 6. 2024</v>
      </c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5.65" customHeight="1">
      <c r="A77" s="42"/>
      <c r="B77" s="43"/>
      <c r="C77" s="35" t="s">
        <v>30</v>
      </c>
      <c r="D77" s="44"/>
      <c r="E77" s="44"/>
      <c r="F77" s="30" t="str">
        <f>E15</f>
        <v>Muzeum Sokolov p.o.</v>
      </c>
      <c r="G77" s="44"/>
      <c r="H77" s="44"/>
      <c r="I77" s="35" t="s">
        <v>37</v>
      </c>
      <c r="J77" s="40" t="str">
        <f>E21</f>
        <v>JURICA a.s. - Ateliér Sokolov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5.15" customHeight="1">
      <c r="A78" s="42"/>
      <c r="B78" s="43"/>
      <c r="C78" s="35" t="s">
        <v>35</v>
      </c>
      <c r="D78" s="44"/>
      <c r="E78" s="44"/>
      <c r="F78" s="30" t="str">
        <f>IF(E18="","",E18)</f>
        <v>Vyplň údaj</v>
      </c>
      <c r="G78" s="44"/>
      <c r="H78" s="44"/>
      <c r="I78" s="35" t="s">
        <v>40</v>
      </c>
      <c r="J78" s="40" t="str">
        <f>E24</f>
        <v>Eva Marková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0.32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1" customFormat="1" ht="29.28" customHeight="1">
      <c r="A80" s="181"/>
      <c r="B80" s="182"/>
      <c r="C80" s="183" t="s">
        <v>139</v>
      </c>
      <c r="D80" s="184" t="s">
        <v>63</v>
      </c>
      <c r="E80" s="184" t="s">
        <v>59</v>
      </c>
      <c r="F80" s="184" t="s">
        <v>60</v>
      </c>
      <c r="G80" s="184" t="s">
        <v>140</v>
      </c>
      <c r="H80" s="184" t="s">
        <v>141</v>
      </c>
      <c r="I80" s="184" t="s">
        <v>142</v>
      </c>
      <c r="J80" s="184" t="s">
        <v>118</v>
      </c>
      <c r="K80" s="185" t="s">
        <v>143</v>
      </c>
      <c r="L80" s="186"/>
      <c r="M80" s="96" t="s">
        <v>32</v>
      </c>
      <c r="N80" s="97" t="s">
        <v>48</v>
      </c>
      <c r="O80" s="97" t="s">
        <v>144</v>
      </c>
      <c r="P80" s="97" t="s">
        <v>145</v>
      </c>
      <c r="Q80" s="97" t="s">
        <v>146</v>
      </c>
      <c r="R80" s="97" t="s">
        <v>147</v>
      </c>
      <c r="S80" s="97" t="s">
        <v>148</v>
      </c>
      <c r="T80" s="98" t="s">
        <v>149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2"/>
      <c r="B81" s="43"/>
      <c r="C81" s="103" t="s">
        <v>150</v>
      </c>
      <c r="D81" s="44"/>
      <c r="E81" s="44"/>
      <c r="F81" s="44"/>
      <c r="G81" s="44"/>
      <c r="H81" s="44"/>
      <c r="I81" s="44"/>
      <c r="J81" s="187">
        <f>BK81</f>
        <v>0</v>
      </c>
      <c r="K81" s="44"/>
      <c r="L81" s="48"/>
      <c r="M81" s="99"/>
      <c r="N81" s="188"/>
      <c r="O81" s="100"/>
      <c r="P81" s="189">
        <f>P82</f>
        <v>0</v>
      </c>
      <c r="Q81" s="100"/>
      <c r="R81" s="189">
        <f>R82</f>
        <v>0.050124999999999996</v>
      </c>
      <c r="S81" s="100"/>
      <c r="T81" s="190">
        <f>T82</f>
        <v>0</v>
      </c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T81" s="20" t="s">
        <v>77</v>
      </c>
      <c r="AU81" s="20" t="s">
        <v>119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77</v>
      </c>
      <c r="E82" s="195" t="s">
        <v>604</v>
      </c>
      <c r="F82" s="195" t="s">
        <v>605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0.050124999999999996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88</v>
      </c>
      <c r="AT82" s="204" t="s">
        <v>77</v>
      </c>
      <c r="AU82" s="204" t="s">
        <v>78</v>
      </c>
      <c r="AY82" s="203" t="s">
        <v>153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77</v>
      </c>
      <c r="E83" s="206" t="s">
        <v>1153</v>
      </c>
      <c r="F83" s="206" t="s">
        <v>1154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SUM(P84:P174)</f>
        <v>0</v>
      </c>
      <c r="Q83" s="200"/>
      <c r="R83" s="201">
        <f>SUM(R84:R174)</f>
        <v>0.050124999999999996</v>
      </c>
      <c r="S83" s="200"/>
      <c r="T83" s="202">
        <f>SUM(T84:T174)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88</v>
      </c>
      <c r="AT83" s="204" t="s">
        <v>77</v>
      </c>
      <c r="AU83" s="204" t="s">
        <v>86</v>
      </c>
      <c r="AY83" s="203" t="s">
        <v>153</v>
      </c>
      <c r="BK83" s="205">
        <f>SUM(BK84:BK174)</f>
        <v>0</v>
      </c>
    </row>
    <row r="84" s="2" customFormat="1" ht="16.5" customHeight="1">
      <c r="A84" s="42"/>
      <c r="B84" s="43"/>
      <c r="C84" s="208" t="s">
        <v>86</v>
      </c>
      <c r="D84" s="208" t="s">
        <v>155</v>
      </c>
      <c r="E84" s="209" t="s">
        <v>1155</v>
      </c>
      <c r="F84" s="210" t="s">
        <v>1156</v>
      </c>
      <c r="G84" s="211" t="s">
        <v>291</v>
      </c>
      <c r="H84" s="212">
        <v>20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259</v>
      </c>
      <c r="AT84" s="219" t="s">
        <v>155</v>
      </c>
      <c r="AU84" s="219" t="s">
        <v>88</v>
      </c>
      <c r="AY84" s="20" t="s">
        <v>153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259</v>
      </c>
      <c r="BM84" s="219" t="s">
        <v>1157</v>
      </c>
    </row>
    <row r="85" s="2" customFormat="1">
      <c r="A85" s="42"/>
      <c r="B85" s="43"/>
      <c r="C85" s="44"/>
      <c r="D85" s="221" t="s">
        <v>161</v>
      </c>
      <c r="E85" s="44"/>
      <c r="F85" s="222" t="s">
        <v>1158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161</v>
      </c>
      <c r="AU85" s="20" t="s">
        <v>88</v>
      </c>
    </row>
    <row r="86" s="14" customFormat="1">
      <c r="A86" s="14"/>
      <c r="B86" s="236"/>
      <c r="C86" s="237"/>
      <c r="D86" s="221" t="s">
        <v>163</v>
      </c>
      <c r="E86" s="238" t="s">
        <v>32</v>
      </c>
      <c r="F86" s="239" t="s">
        <v>1159</v>
      </c>
      <c r="G86" s="237"/>
      <c r="H86" s="240">
        <v>20</v>
      </c>
      <c r="I86" s="241"/>
      <c r="J86" s="237"/>
      <c r="K86" s="237"/>
      <c r="L86" s="242"/>
      <c r="M86" s="243"/>
      <c r="N86" s="244"/>
      <c r="O86" s="244"/>
      <c r="P86" s="244"/>
      <c r="Q86" s="244"/>
      <c r="R86" s="244"/>
      <c r="S86" s="244"/>
      <c r="T86" s="24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163</v>
      </c>
      <c r="AU86" s="246" t="s">
        <v>88</v>
      </c>
      <c r="AV86" s="14" t="s">
        <v>88</v>
      </c>
      <c r="AW86" s="14" t="s">
        <v>39</v>
      </c>
      <c r="AX86" s="14" t="s">
        <v>86</v>
      </c>
      <c r="AY86" s="246" t="s">
        <v>153</v>
      </c>
    </row>
    <row r="87" s="2" customFormat="1" ht="16.5" customHeight="1">
      <c r="A87" s="42"/>
      <c r="B87" s="43"/>
      <c r="C87" s="258" t="s">
        <v>88</v>
      </c>
      <c r="D87" s="258" t="s">
        <v>266</v>
      </c>
      <c r="E87" s="259" t="s">
        <v>1160</v>
      </c>
      <c r="F87" s="260" t="s">
        <v>1161</v>
      </c>
      <c r="G87" s="261" t="s">
        <v>291</v>
      </c>
      <c r="H87" s="262">
        <v>10.5</v>
      </c>
      <c r="I87" s="263"/>
      <c r="J87" s="264">
        <f>ROUND(I87*H87,2)</f>
        <v>0</v>
      </c>
      <c r="K87" s="260" t="s">
        <v>32</v>
      </c>
      <c r="L87" s="265"/>
      <c r="M87" s="266" t="s">
        <v>32</v>
      </c>
      <c r="N87" s="267" t="s">
        <v>49</v>
      </c>
      <c r="O87" s="88"/>
      <c r="P87" s="217">
        <f>O87*H87</f>
        <v>0</v>
      </c>
      <c r="Q87" s="217">
        <v>4.0000000000000003E-05</v>
      </c>
      <c r="R87" s="217">
        <f>Q87*H87</f>
        <v>0.00042000000000000002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365</v>
      </c>
      <c r="AT87" s="219" t="s">
        <v>266</v>
      </c>
      <c r="AU87" s="219" t="s">
        <v>88</v>
      </c>
      <c r="AY87" s="20" t="s">
        <v>153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86</v>
      </c>
      <c r="BK87" s="220">
        <f>ROUND(I87*H87,2)</f>
        <v>0</v>
      </c>
      <c r="BL87" s="20" t="s">
        <v>259</v>
      </c>
      <c r="BM87" s="219" t="s">
        <v>1162</v>
      </c>
    </row>
    <row r="88" s="2" customFormat="1">
      <c r="A88" s="42"/>
      <c r="B88" s="43"/>
      <c r="C88" s="44"/>
      <c r="D88" s="221" t="s">
        <v>161</v>
      </c>
      <c r="E88" s="44"/>
      <c r="F88" s="222" t="s">
        <v>1161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161</v>
      </c>
      <c r="AU88" s="20" t="s">
        <v>88</v>
      </c>
    </row>
    <row r="89" s="14" customFormat="1">
      <c r="A89" s="14"/>
      <c r="B89" s="236"/>
      <c r="C89" s="237"/>
      <c r="D89" s="221" t="s">
        <v>163</v>
      </c>
      <c r="E89" s="238" t="s">
        <v>32</v>
      </c>
      <c r="F89" s="239" t="s">
        <v>1163</v>
      </c>
      <c r="G89" s="237"/>
      <c r="H89" s="240">
        <v>10.5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163</v>
      </c>
      <c r="AU89" s="246" t="s">
        <v>88</v>
      </c>
      <c r="AV89" s="14" t="s">
        <v>88</v>
      </c>
      <c r="AW89" s="14" t="s">
        <v>39</v>
      </c>
      <c r="AX89" s="14" t="s">
        <v>86</v>
      </c>
      <c r="AY89" s="246" t="s">
        <v>153</v>
      </c>
    </row>
    <row r="90" s="2" customFormat="1" ht="16.5" customHeight="1">
      <c r="A90" s="42"/>
      <c r="B90" s="43"/>
      <c r="C90" s="258" t="s">
        <v>172</v>
      </c>
      <c r="D90" s="258" t="s">
        <v>266</v>
      </c>
      <c r="E90" s="259" t="s">
        <v>1164</v>
      </c>
      <c r="F90" s="260" t="s">
        <v>1165</v>
      </c>
      <c r="G90" s="261" t="s">
        <v>291</v>
      </c>
      <c r="H90" s="262">
        <v>10.5</v>
      </c>
      <c r="I90" s="263"/>
      <c r="J90" s="264">
        <f>ROUND(I90*H90,2)</f>
        <v>0</v>
      </c>
      <c r="K90" s="260" t="s">
        <v>32</v>
      </c>
      <c r="L90" s="265"/>
      <c r="M90" s="266" t="s">
        <v>32</v>
      </c>
      <c r="N90" s="267" t="s">
        <v>49</v>
      </c>
      <c r="O90" s="88"/>
      <c r="P90" s="217">
        <f>O90*H90</f>
        <v>0</v>
      </c>
      <c r="Q90" s="217">
        <v>6.9999999999999994E-05</v>
      </c>
      <c r="R90" s="217">
        <f>Q90*H90</f>
        <v>0.00073499999999999998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365</v>
      </c>
      <c r="AT90" s="219" t="s">
        <v>266</v>
      </c>
      <c r="AU90" s="219" t="s">
        <v>88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259</v>
      </c>
      <c r="BM90" s="219" t="s">
        <v>1166</v>
      </c>
    </row>
    <row r="91" s="2" customFormat="1">
      <c r="A91" s="42"/>
      <c r="B91" s="43"/>
      <c r="C91" s="44"/>
      <c r="D91" s="221" t="s">
        <v>161</v>
      </c>
      <c r="E91" s="44"/>
      <c r="F91" s="222" t="s">
        <v>1165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88</v>
      </c>
    </row>
    <row r="92" s="14" customFormat="1">
      <c r="A92" s="14"/>
      <c r="B92" s="236"/>
      <c r="C92" s="237"/>
      <c r="D92" s="221" t="s">
        <v>163</v>
      </c>
      <c r="E92" s="238" t="s">
        <v>32</v>
      </c>
      <c r="F92" s="239" t="s">
        <v>1163</v>
      </c>
      <c r="G92" s="237"/>
      <c r="H92" s="240">
        <v>10.5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163</v>
      </c>
      <c r="AU92" s="246" t="s">
        <v>88</v>
      </c>
      <c r="AV92" s="14" t="s">
        <v>88</v>
      </c>
      <c r="AW92" s="14" t="s">
        <v>39</v>
      </c>
      <c r="AX92" s="14" t="s">
        <v>86</v>
      </c>
      <c r="AY92" s="246" t="s">
        <v>153</v>
      </c>
    </row>
    <row r="93" s="2" customFormat="1" ht="16.5" customHeight="1">
      <c r="A93" s="42"/>
      <c r="B93" s="43"/>
      <c r="C93" s="208" t="s">
        <v>159</v>
      </c>
      <c r="D93" s="208" t="s">
        <v>155</v>
      </c>
      <c r="E93" s="209" t="s">
        <v>1167</v>
      </c>
      <c r="F93" s="210" t="s">
        <v>1168</v>
      </c>
      <c r="G93" s="211" t="s">
        <v>291</v>
      </c>
      <c r="H93" s="212">
        <v>10</v>
      </c>
      <c r="I93" s="213"/>
      <c r="J93" s="214">
        <f>ROUND(I93*H93,2)</f>
        <v>0</v>
      </c>
      <c r="K93" s="210" t="s">
        <v>32</v>
      </c>
      <c r="L93" s="48"/>
      <c r="M93" s="215" t="s">
        <v>32</v>
      </c>
      <c r="N93" s="216" t="s">
        <v>49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259</v>
      </c>
      <c r="AT93" s="219" t="s">
        <v>155</v>
      </c>
      <c r="AU93" s="219" t="s">
        <v>88</v>
      </c>
      <c r="AY93" s="20" t="s">
        <v>153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259</v>
      </c>
      <c r="BM93" s="219" t="s">
        <v>1169</v>
      </c>
    </row>
    <row r="94" s="2" customFormat="1">
      <c r="A94" s="42"/>
      <c r="B94" s="43"/>
      <c r="C94" s="44"/>
      <c r="D94" s="221" t="s">
        <v>161</v>
      </c>
      <c r="E94" s="44"/>
      <c r="F94" s="222" t="s">
        <v>1170</v>
      </c>
      <c r="G94" s="44"/>
      <c r="H94" s="44"/>
      <c r="I94" s="223"/>
      <c r="J94" s="44"/>
      <c r="K94" s="44"/>
      <c r="L94" s="48"/>
      <c r="M94" s="224"/>
      <c r="N94" s="22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161</v>
      </c>
      <c r="AU94" s="20" t="s">
        <v>88</v>
      </c>
    </row>
    <row r="95" s="2" customFormat="1" ht="16.5" customHeight="1">
      <c r="A95" s="42"/>
      <c r="B95" s="43"/>
      <c r="C95" s="258" t="s">
        <v>182</v>
      </c>
      <c r="D95" s="258" t="s">
        <v>266</v>
      </c>
      <c r="E95" s="259" t="s">
        <v>1171</v>
      </c>
      <c r="F95" s="260" t="s">
        <v>1172</v>
      </c>
      <c r="G95" s="261" t="s">
        <v>291</v>
      </c>
      <c r="H95" s="262">
        <v>10.5</v>
      </c>
      <c r="I95" s="263"/>
      <c r="J95" s="264">
        <f>ROUND(I95*H95,2)</f>
        <v>0</v>
      </c>
      <c r="K95" s="260" t="s">
        <v>32</v>
      </c>
      <c r="L95" s="265"/>
      <c r="M95" s="266" t="s">
        <v>32</v>
      </c>
      <c r="N95" s="267" t="s">
        <v>49</v>
      </c>
      <c r="O95" s="88"/>
      <c r="P95" s="217">
        <f>O95*H95</f>
        <v>0</v>
      </c>
      <c r="Q95" s="217">
        <v>0.00012999999999999999</v>
      </c>
      <c r="R95" s="217">
        <f>Q95*H95</f>
        <v>0.0013649999999999999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365</v>
      </c>
      <c r="AT95" s="219" t="s">
        <v>266</v>
      </c>
      <c r="AU95" s="219" t="s">
        <v>88</v>
      </c>
      <c r="AY95" s="20" t="s">
        <v>153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259</v>
      </c>
      <c r="BM95" s="219" t="s">
        <v>1173</v>
      </c>
    </row>
    <row r="96" s="2" customFormat="1">
      <c r="A96" s="42"/>
      <c r="B96" s="43"/>
      <c r="C96" s="44"/>
      <c r="D96" s="221" t="s">
        <v>161</v>
      </c>
      <c r="E96" s="44"/>
      <c r="F96" s="222" t="s">
        <v>1172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88</v>
      </c>
    </row>
    <row r="97" s="14" customFormat="1">
      <c r="A97" s="14"/>
      <c r="B97" s="236"/>
      <c r="C97" s="237"/>
      <c r="D97" s="221" t="s">
        <v>163</v>
      </c>
      <c r="E97" s="238" t="s">
        <v>32</v>
      </c>
      <c r="F97" s="239" t="s">
        <v>1163</v>
      </c>
      <c r="G97" s="237"/>
      <c r="H97" s="240">
        <v>10.5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163</v>
      </c>
      <c r="AU97" s="246" t="s">
        <v>88</v>
      </c>
      <c r="AV97" s="14" t="s">
        <v>88</v>
      </c>
      <c r="AW97" s="14" t="s">
        <v>39</v>
      </c>
      <c r="AX97" s="14" t="s">
        <v>86</v>
      </c>
      <c r="AY97" s="246" t="s">
        <v>153</v>
      </c>
    </row>
    <row r="98" s="2" customFormat="1" ht="16.5" customHeight="1">
      <c r="A98" s="42"/>
      <c r="B98" s="43"/>
      <c r="C98" s="208" t="s">
        <v>188</v>
      </c>
      <c r="D98" s="208" t="s">
        <v>155</v>
      </c>
      <c r="E98" s="209" t="s">
        <v>1174</v>
      </c>
      <c r="F98" s="210" t="s">
        <v>1175</v>
      </c>
      <c r="G98" s="211" t="s">
        <v>256</v>
      </c>
      <c r="H98" s="212">
        <v>20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259</v>
      </c>
      <c r="AT98" s="219" t="s">
        <v>155</v>
      </c>
      <c r="AU98" s="219" t="s">
        <v>88</v>
      </c>
      <c r="AY98" s="20" t="s">
        <v>153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259</v>
      </c>
      <c r="BM98" s="219" t="s">
        <v>1176</v>
      </c>
    </row>
    <row r="99" s="2" customFormat="1">
      <c r="A99" s="42"/>
      <c r="B99" s="43"/>
      <c r="C99" s="44"/>
      <c r="D99" s="221" t="s">
        <v>161</v>
      </c>
      <c r="E99" s="44"/>
      <c r="F99" s="222" t="s">
        <v>1177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161</v>
      </c>
      <c r="AU99" s="20" t="s">
        <v>88</v>
      </c>
    </row>
    <row r="100" s="2" customFormat="1" ht="16.5" customHeight="1">
      <c r="A100" s="42"/>
      <c r="B100" s="43"/>
      <c r="C100" s="258" t="s">
        <v>193</v>
      </c>
      <c r="D100" s="258" t="s">
        <v>266</v>
      </c>
      <c r="E100" s="259" t="s">
        <v>1178</v>
      </c>
      <c r="F100" s="260" t="s">
        <v>1179</v>
      </c>
      <c r="G100" s="261" t="s">
        <v>256</v>
      </c>
      <c r="H100" s="262">
        <v>20</v>
      </c>
      <c r="I100" s="263"/>
      <c r="J100" s="264">
        <f>ROUND(I100*H100,2)</f>
        <v>0</v>
      </c>
      <c r="K100" s="260" t="s">
        <v>32</v>
      </c>
      <c r="L100" s="265"/>
      <c r="M100" s="266" t="s">
        <v>32</v>
      </c>
      <c r="N100" s="267" t="s">
        <v>49</v>
      </c>
      <c r="O100" s="88"/>
      <c r="P100" s="217">
        <f>O100*H100</f>
        <v>0</v>
      </c>
      <c r="Q100" s="217">
        <v>4.0000000000000003E-05</v>
      </c>
      <c r="R100" s="217">
        <f>Q100*H100</f>
        <v>0.00080000000000000004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365</v>
      </c>
      <c r="AT100" s="219" t="s">
        <v>266</v>
      </c>
      <c r="AU100" s="219" t="s">
        <v>88</v>
      </c>
      <c r="AY100" s="20" t="s">
        <v>153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259</v>
      </c>
      <c r="BM100" s="219" t="s">
        <v>1180</v>
      </c>
    </row>
    <row r="101" s="2" customFormat="1">
      <c r="A101" s="42"/>
      <c r="B101" s="43"/>
      <c r="C101" s="44"/>
      <c r="D101" s="221" t="s">
        <v>161</v>
      </c>
      <c r="E101" s="44"/>
      <c r="F101" s="222" t="s">
        <v>1179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161</v>
      </c>
      <c r="AU101" s="20" t="s">
        <v>88</v>
      </c>
    </row>
    <row r="102" s="2" customFormat="1" ht="16.5" customHeight="1">
      <c r="A102" s="42"/>
      <c r="B102" s="43"/>
      <c r="C102" s="208" t="s">
        <v>200</v>
      </c>
      <c r="D102" s="208" t="s">
        <v>155</v>
      </c>
      <c r="E102" s="209" t="s">
        <v>1181</v>
      </c>
      <c r="F102" s="210" t="s">
        <v>1182</v>
      </c>
      <c r="G102" s="211" t="s">
        <v>256</v>
      </c>
      <c r="H102" s="212">
        <v>4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259</v>
      </c>
      <c r="AT102" s="219" t="s">
        <v>155</v>
      </c>
      <c r="AU102" s="219" t="s">
        <v>88</v>
      </c>
      <c r="AY102" s="20" t="s">
        <v>153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259</v>
      </c>
      <c r="BM102" s="219" t="s">
        <v>1183</v>
      </c>
    </row>
    <row r="103" s="2" customFormat="1">
      <c r="A103" s="42"/>
      <c r="B103" s="43"/>
      <c r="C103" s="44"/>
      <c r="D103" s="221" t="s">
        <v>161</v>
      </c>
      <c r="E103" s="44"/>
      <c r="F103" s="222" t="s">
        <v>1184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161</v>
      </c>
      <c r="AU103" s="20" t="s">
        <v>88</v>
      </c>
    </row>
    <row r="104" s="14" customFormat="1">
      <c r="A104" s="14"/>
      <c r="B104" s="236"/>
      <c r="C104" s="237"/>
      <c r="D104" s="221" t="s">
        <v>163</v>
      </c>
      <c r="E104" s="238" t="s">
        <v>32</v>
      </c>
      <c r="F104" s="239" t="s">
        <v>1185</v>
      </c>
      <c r="G104" s="237"/>
      <c r="H104" s="240">
        <v>4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163</v>
      </c>
      <c r="AU104" s="246" t="s">
        <v>88</v>
      </c>
      <c r="AV104" s="14" t="s">
        <v>88</v>
      </c>
      <c r="AW104" s="14" t="s">
        <v>39</v>
      </c>
      <c r="AX104" s="14" t="s">
        <v>86</v>
      </c>
      <c r="AY104" s="246" t="s">
        <v>153</v>
      </c>
    </row>
    <row r="105" s="2" customFormat="1" ht="16.5" customHeight="1">
      <c r="A105" s="42"/>
      <c r="B105" s="43"/>
      <c r="C105" s="258" t="s">
        <v>206</v>
      </c>
      <c r="D105" s="258" t="s">
        <v>266</v>
      </c>
      <c r="E105" s="259" t="s">
        <v>1186</v>
      </c>
      <c r="F105" s="260" t="s">
        <v>1187</v>
      </c>
      <c r="G105" s="261" t="s">
        <v>256</v>
      </c>
      <c r="H105" s="262">
        <v>3</v>
      </c>
      <c r="I105" s="263"/>
      <c r="J105" s="264">
        <f>ROUND(I105*H105,2)</f>
        <v>0</v>
      </c>
      <c r="K105" s="260" t="s">
        <v>32</v>
      </c>
      <c r="L105" s="265"/>
      <c r="M105" s="266" t="s">
        <v>32</v>
      </c>
      <c r="N105" s="267" t="s">
        <v>49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365</v>
      </c>
      <c r="AT105" s="219" t="s">
        <v>266</v>
      </c>
      <c r="AU105" s="219" t="s">
        <v>88</v>
      </c>
      <c r="AY105" s="20" t="s">
        <v>153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259</v>
      </c>
      <c r="BM105" s="219" t="s">
        <v>1188</v>
      </c>
    </row>
    <row r="106" s="2" customFormat="1">
      <c r="A106" s="42"/>
      <c r="B106" s="43"/>
      <c r="C106" s="44"/>
      <c r="D106" s="221" t="s">
        <v>161</v>
      </c>
      <c r="E106" s="44"/>
      <c r="F106" s="222" t="s">
        <v>1187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161</v>
      </c>
      <c r="AU106" s="20" t="s">
        <v>88</v>
      </c>
    </row>
    <row r="107" s="2" customFormat="1" ht="16.5" customHeight="1">
      <c r="A107" s="42"/>
      <c r="B107" s="43"/>
      <c r="C107" s="258" t="s">
        <v>213</v>
      </c>
      <c r="D107" s="258" t="s">
        <v>266</v>
      </c>
      <c r="E107" s="259" t="s">
        <v>1189</v>
      </c>
      <c r="F107" s="260" t="s">
        <v>1190</v>
      </c>
      <c r="G107" s="261" t="s">
        <v>256</v>
      </c>
      <c r="H107" s="262">
        <v>1</v>
      </c>
      <c r="I107" s="263"/>
      <c r="J107" s="264">
        <f>ROUND(I107*H107,2)</f>
        <v>0</v>
      </c>
      <c r="K107" s="260" t="s">
        <v>32</v>
      </c>
      <c r="L107" s="265"/>
      <c r="M107" s="266" t="s">
        <v>32</v>
      </c>
      <c r="N107" s="267" t="s">
        <v>49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365</v>
      </c>
      <c r="AT107" s="219" t="s">
        <v>266</v>
      </c>
      <c r="AU107" s="219" t="s">
        <v>88</v>
      </c>
      <c r="AY107" s="20" t="s">
        <v>153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259</v>
      </c>
      <c r="BM107" s="219" t="s">
        <v>1191</v>
      </c>
    </row>
    <row r="108" s="2" customFormat="1">
      <c r="A108" s="42"/>
      <c r="B108" s="43"/>
      <c r="C108" s="44"/>
      <c r="D108" s="221" t="s">
        <v>161</v>
      </c>
      <c r="E108" s="44"/>
      <c r="F108" s="222" t="s">
        <v>1190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161</v>
      </c>
      <c r="AU108" s="20" t="s">
        <v>88</v>
      </c>
    </row>
    <row r="109" s="2" customFormat="1" ht="16.5" customHeight="1">
      <c r="A109" s="42"/>
      <c r="B109" s="43"/>
      <c r="C109" s="208" t="s">
        <v>221</v>
      </c>
      <c r="D109" s="208" t="s">
        <v>155</v>
      </c>
      <c r="E109" s="209" t="s">
        <v>1192</v>
      </c>
      <c r="F109" s="210" t="s">
        <v>1193</v>
      </c>
      <c r="G109" s="211" t="s">
        <v>291</v>
      </c>
      <c r="H109" s="212">
        <v>120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49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259</v>
      </c>
      <c r="AT109" s="219" t="s">
        <v>155</v>
      </c>
      <c r="AU109" s="219" t="s">
        <v>88</v>
      </c>
      <c r="AY109" s="20" t="s">
        <v>153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259</v>
      </c>
      <c r="BM109" s="219" t="s">
        <v>1194</v>
      </c>
    </row>
    <row r="110" s="2" customFormat="1">
      <c r="A110" s="42"/>
      <c r="B110" s="43"/>
      <c r="C110" s="44"/>
      <c r="D110" s="221" t="s">
        <v>161</v>
      </c>
      <c r="E110" s="44"/>
      <c r="F110" s="222" t="s">
        <v>1195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161</v>
      </c>
      <c r="AU110" s="20" t="s">
        <v>88</v>
      </c>
    </row>
    <row r="111" s="2" customFormat="1" ht="16.5" customHeight="1">
      <c r="A111" s="42"/>
      <c r="B111" s="43"/>
      <c r="C111" s="258" t="s">
        <v>229</v>
      </c>
      <c r="D111" s="258" t="s">
        <v>266</v>
      </c>
      <c r="E111" s="259" t="s">
        <v>1196</v>
      </c>
      <c r="F111" s="260" t="s">
        <v>1197</v>
      </c>
      <c r="G111" s="261" t="s">
        <v>291</v>
      </c>
      <c r="H111" s="262">
        <v>138</v>
      </c>
      <c r="I111" s="263"/>
      <c r="J111" s="264">
        <f>ROUND(I111*H111,2)</f>
        <v>0</v>
      </c>
      <c r="K111" s="260" t="s">
        <v>32</v>
      </c>
      <c r="L111" s="265"/>
      <c r="M111" s="266" t="s">
        <v>32</v>
      </c>
      <c r="N111" s="267" t="s">
        <v>49</v>
      </c>
      <c r="O111" s="88"/>
      <c r="P111" s="217">
        <f>O111*H111</f>
        <v>0</v>
      </c>
      <c r="Q111" s="217">
        <v>0.00012</v>
      </c>
      <c r="R111" s="217">
        <f>Q111*H111</f>
        <v>0.016560000000000002</v>
      </c>
      <c r="S111" s="217">
        <v>0</v>
      </c>
      <c r="T111" s="21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19" t="s">
        <v>365</v>
      </c>
      <c r="AT111" s="219" t="s">
        <v>266</v>
      </c>
      <c r="AU111" s="219" t="s">
        <v>88</v>
      </c>
      <c r="AY111" s="20" t="s">
        <v>153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259</v>
      </c>
      <c r="BM111" s="219" t="s">
        <v>1198</v>
      </c>
    </row>
    <row r="112" s="2" customFormat="1">
      <c r="A112" s="42"/>
      <c r="B112" s="43"/>
      <c r="C112" s="44"/>
      <c r="D112" s="221" t="s">
        <v>161</v>
      </c>
      <c r="E112" s="44"/>
      <c r="F112" s="222" t="s">
        <v>1197</v>
      </c>
      <c r="G112" s="44"/>
      <c r="H112" s="44"/>
      <c r="I112" s="223"/>
      <c r="J112" s="44"/>
      <c r="K112" s="44"/>
      <c r="L112" s="48"/>
      <c r="M112" s="224"/>
      <c r="N112" s="225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161</v>
      </c>
      <c r="AU112" s="20" t="s">
        <v>88</v>
      </c>
    </row>
    <row r="113" s="14" customFormat="1">
      <c r="A113" s="14"/>
      <c r="B113" s="236"/>
      <c r="C113" s="237"/>
      <c r="D113" s="221" t="s">
        <v>163</v>
      </c>
      <c r="E113" s="238" t="s">
        <v>32</v>
      </c>
      <c r="F113" s="239" t="s">
        <v>1199</v>
      </c>
      <c r="G113" s="237"/>
      <c r="H113" s="240">
        <v>138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163</v>
      </c>
      <c r="AU113" s="246" t="s">
        <v>88</v>
      </c>
      <c r="AV113" s="14" t="s">
        <v>88</v>
      </c>
      <c r="AW113" s="14" t="s">
        <v>39</v>
      </c>
      <c r="AX113" s="14" t="s">
        <v>86</v>
      </c>
      <c r="AY113" s="246" t="s">
        <v>153</v>
      </c>
    </row>
    <row r="114" s="2" customFormat="1" ht="16.5" customHeight="1">
      <c r="A114" s="42"/>
      <c r="B114" s="43"/>
      <c r="C114" s="208" t="s">
        <v>237</v>
      </c>
      <c r="D114" s="208" t="s">
        <v>155</v>
      </c>
      <c r="E114" s="209" t="s">
        <v>1200</v>
      </c>
      <c r="F114" s="210" t="s">
        <v>1201</v>
      </c>
      <c r="G114" s="211" t="s">
        <v>291</v>
      </c>
      <c r="H114" s="212">
        <v>110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259</v>
      </c>
      <c r="AT114" s="219" t="s">
        <v>155</v>
      </c>
      <c r="AU114" s="219" t="s">
        <v>88</v>
      </c>
      <c r="AY114" s="20" t="s">
        <v>153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259</v>
      </c>
      <c r="BM114" s="219" t="s">
        <v>1202</v>
      </c>
    </row>
    <row r="115" s="2" customFormat="1">
      <c r="A115" s="42"/>
      <c r="B115" s="43"/>
      <c r="C115" s="44"/>
      <c r="D115" s="221" t="s">
        <v>161</v>
      </c>
      <c r="E115" s="44"/>
      <c r="F115" s="222" t="s">
        <v>1203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161</v>
      </c>
      <c r="AU115" s="20" t="s">
        <v>88</v>
      </c>
    </row>
    <row r="116" s="2" customFormat="1" ht="16.5" customHeight="1">
      <c r="A116" s="42"/>
      <c r="B116" s="43"/>
      <c r="C116" s="258" t="s">
        <v>245</v>
      </c>
      <c r="D116" s="258" t="s">
        <v>266</v>
      </c>
      <c r="E116" s="259" t="s">
        <v>1204</v>
      </c>
      <c r="F116" s="260" t="s">
        <v>1205</v>
      </c>
      <c r="G116" s="261" t="s">
        <v>291</v>
      </c>
      <c r="H116" s="262">
        <v>126.5</v>
      </c>
      <c r="I116" s="263"/>
      <c r="J116" s="264">
        <f>ROUND(I116*H116,2)</f>
        <v>0</v>
      </c>
      <c r="K116" s="260" t="s">
        <v>32</v>
      </c>
      <c r="L116" s="265"/>
      <c r="M116" s="266" t="s">
        <v>32</v>
      </c>
      <c r="N116" s="267" t="s">
        <v>49</v>
      </c>
      <c r="O116" s="88"/>
      <c r="P116" s="217">
        <f>O116*H116</f>
        <v>0</v>
      </c>
      <c r="Q116" s="217">
        <v>0.00017000000000000001</v>
      </c>
      <c r="R116" s="217">
        <f>Q116*H116</f>
        <v>0.021505000000000003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365</v>
      </c>
      <c r="AT116" s="219" t="s">
        <v>266</v>
      </c>
      <c r="AU116" s="219" t="s">
        <v>88</v>
      </c>
      <c r="AY116" s="20" t="s">
        <v>153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259</v>
      </c>
      <c r="BM116" s="219" t="s">
        <v>1206</v>
      </c>
    </row>
    <row r="117" s="2" customFormat="1">
      <c r="A117" s="42"/>
      <c r="B117" s="43"/>
      <c r="C117" s="44"/>
      <c r="D117" s="221" t="s">
        <v>161</v>
      </c>
      <c r="E117" s="44"/>
      <c r="F117" s="222" t="s">
        <v>1205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161</v>
      </c>
      <c r="AU117" s="20" t="s">
        <v>88</v>
      </c>
    </row>
    <row r="118" s="14" customFormat="1">
      <c r="A118" s="14"/>
      <c r="B118" s="236"/>
      <c r="C118" s="237"/>
      <c r="D118" s="221" t="s">
        <v>163</v>
      </c>
      <c r="E118" s="238" t="s">
        <v>32</v>
      </c>
      <c r="F118" s="239" t="s">
        <v>1207</v>
      </c>
      <c r="G118" s="237"/>
      <c r="H118" s="240">
        <v>126.5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163</v>
      </c>
      <c r="AU118" s="246" t="s">
        <v>88</v>
      </c>
      <c r="AV118" s="14" t="s">
        <v>88</v>
      </c>
      <c r="AW118" s="14" t="s">
        <v>39</v>
      </c>
      <c r="AX118" s="14" t="s">
        <v>86</v>
      </c>
      <c r="AY118" s="246" t="s">
        <v>153</v>
      </c>
    </row>
    <row r="119" s="2" customFormat="1" ht="16.5" customHeight="1">
      <c r="A119" s="42"/>
      <c r="B119" s="43"/>
      <c r="C119" s="208" t="s">
        <v>8</v>
      </c>
      <c r="D119" s="208" t="s">
        <v>155</v>
      </c>
      <c r="E119" s="209" t="s">
        <v>1208</v>
      </c>
      <c r="F119" s="210" t="s">
        <v>1209</v>
      </c>
      <c r="G119" s="211" t="s">
        <v>291</v>
      </c>
      <c r="H119" s="212">
        <v>40</v>
      </c>
      <c r="I119" s="213"/>
      <c r="J119" s="214">
        <f>ROUND(I119*H119,2)</f>
        <v>0</v>
      </c>
      <c r="K119" s="210" t="s">
        <v>32</v>
      </c>
      <c r="L119" s="48"/>
      <c r="M119" s="215" t="s">
        <v>32</v>
      </c>
      <c r="N119" s="216" t="s">
        <v>49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259</v>
      </c>
      <c r="AT119" s="219" t="s">
        <v>155</v>
      </c>
      <c r="AU119" s="219" t="s">
        <v>88</v>
      </c>
      <c r="AY119" s="20" t="s">
        <v>153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259</v>
      </c>
      <c r="BM119" s="219" t="s">
        <v>1210</v>
      </c>
    </row>
    <row r="120" s="2" customFormat="1">
      <c r="A120" s="42"/>
      <c r="B120" s="43"/>
      <c r="C120" s="44"/>
      <c r="D120" s="221" t="s">
        <v>161</v>
      </c>
      <c r="E120" s="44"/>
      <c r="F120" s="222" t="s">
        <v>1211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161</v>
      </c>
      <c r="AU120" s="20" t="s">
        <v>88</v>
      </c>
    </row>
    <row r="121" s="2" customFormat="1" ht="16.5" customHeight="1">
      <c r="A121" s="42"/>
      <c r="B121" s="43"/>
      <c r="C121" s="258" t="s">
        <v>259</v>
      </c>
      <c r="D121" s="258" t="s">
        <v>266</v>
      </c>
      <c r="E121" s="259" t="s">
        <v>1212</v>
      </c>
      <c r="F121" s="260" t="s">
        <v>1213</v>
      </c>
      <c r="G121" s="261" t="s">
        <v>291</v>
      </c>
      <c r="H121" s="262">
        <v>46</v>
      </c>
      <c r="I121" s="263"/>
      <c r="J121" s="264">
        <f>ROUND(I121*H121,2)</f>
        <v>0</v>
      </c>
      <c r="K121" s="260" t="s">
        <v>32</v>
      </c>
      <c r="L121" s="265"/>
      <c r="M121" s="266" t="s">
        <v>32</v>
      </c>
      <c r="N121" s="267" t="s">
        <v>49</v>
      </c>
      <c r="O121" s="88"/>
      <c r="P121" s="217">
        <f>O121*H121</f>
        <v>0</v>
      </c>
      <c r="Q121" s="217">
        <v>0.00016000000000000001</v>
      </c>
      <c r="R121" s="217">
        <f>Q121*H121</f>
        <v>0.0073600000000000002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365</v>
      </c>
      <c r="AT121" s="219" t="s">
        <v>266</v>
      </c>
      <c r="AU121" s="219" t="s">
        <v>88</v>
      </c>
      <c r="AY121" s="20" t="s">
        <v>153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259</v>
      </c>
      <c r="BM121" s="219" t="s">
        <v>1214</v>
      </c>
    </row>
    <row r="122" s="2" customFormat="1">
      <c r="A122" s="42"/>
      <c r="B122" s="43"/>
      <c r="C122" s="44"/>
      <c r="D122" s="221" t="s">
        <v>161</v>
      </c>
      <c r="E122" s="44"/>
      <c r="F122" s="222" t="s">
        <v>1213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161</v>
      </c>
      <c r="AU122" s="20" t="s">
        <v>88</v>
      </c>
    </row>
    <row r="123" s="14" customFormat="1">
      <c r="A123" s="14"/>
      <c r="B123" s="236"/>
      <c r="C123" s="237"/>
      <c r="D123" s="221" t="s">
        <v>163</v>
      </c>
      <c r="E123" s="238" t="s">
        <v>32</v>
      </c>
      <c r="F123" s="239" t="s">
        <v>1215</v>
      </c>
      <c r="G123" s="237"/>
      <c r="H123" s="240">
        <v>46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163</v>
      </c>
      <c r="AU123" s="246" t="s">
        <v>88</v>
      </c>
      <c r="AV123" s="14" t="s">
        <v>88</v>
      </c>
      <c r="AW123" s="14" t="s">
        <v>39</v>
      </c>
      <c r="AX123" s="14" t="s">
        <v>86</v>
      </c>
      <c r="AY123" s="246" t="s">
        <v>153</v>
      </c>
    </row>
    <row r="124" s="2" customFormat="1" ht="16.5" customHeight="1">
      <c r="A124" s="42"/>
      <c r="B124" s="43"/>
      <c r="C124" s="208" t="s">
        <v>265</v>
      </c>
      <c r="D124" s="208" t="s">
        <v>155</v>
      </c>
      <c r="E124" s="209" t="s">
        <v>1216</v>
      </c>
      <c r="F124" s="210" t="s">
        <v>1217</v>
      </c>
      <c r="G124" s="211" t="s">
        <v>256</v>
      </c>
      <c r="H124" s="212">
        <v>1</v>
      </c>
      <c r="I124" s="213"/>
      <c r="J124" s="214">
        <f>ROUND(I124*H124,2)</f>
        <v>0</v>
      </c>
      <c r="K124" s="210" t="s">
        <v>32</v>
      </c>
      <c r="L124" s="48"/>
      <c r="M124" s="215" t="s">
        <v>32</v>
      </c>
      <c r="N124" s="216" t="s">
        <v>49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259</v>
      </c>
      <c r="AT124" s="219" t="s">
        <v>155</v>
      </c>
      <c r="AU124" s="219" t="s">
        <v>88</v>
      </c>
      <c r="AY124" s="20" t="s">
        <v>153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259</v>
      </c>
      <c r="BM124" s="219" t="s">
        <v>1218</v>
      </c>
    </row>
    <row r="125" s="2" customFormat="1">
      <c r="A125" s="42"/>
      <c r="B125" s="43"/>
      <c r="C125" s="44"/>
      <c r="D125" s="221" t="s">
        <v>161</v>
      </c>
      <c r="E125" s="44"/>
      <c r="F125" s="222" t="s">
        <v>1219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161</v>
      </c>
      <c r="AU125" s="20" t="s">
        <v>88</v>
      </c>
    </row>
    <row r="126" s="2" customFormat="1" ht="16.5" customHeight="1">
      <c r="A126" s="42"/>
      <c r="B126" s="43"/>
      <c r="C126" s="258" t="s">
        <v>270</v>
      </c>
      <c r="D126" s="258" t="s">
        <v>266</v>
      </c>
      <c r="E126" s="259" t="s">
        <v>1220</v>
      </c>
      <c r="F126" s="260" t="s">
        <v>1221</v>
      </c>
      <c r="G126" s="261" t="s">
        <v>256</v>
      </c>
      <c r="H126" s="262">
        <v>1</v>
      </c>
      <c r="I126" s="263"/>
      <c r="J126" s="264">
        <f>ROUND(I126*H126,2)</f>
        <v>0</v>
      </c>
      <c r="K126" s="260" t="s">
        <v>32</v>
      </c>
      <c r="L126" s="265"/>
      <c r="M126" s="266" t="s">
        <v>32</v>
      </c>
      <c r="N126" s="267" t="s">
        <v>49</v>
      </c>
      <c r="O126" s="88"/>
      <c r="P126" s="217">
        <f>O126*H126</f>
        <v>0</v>
      </c>
      <c r="Q126" s="217">
        <v>0.00011</v>
      </c>
      <c r="R126" s="217">
        <f>Q126*H126</f>
        <v>0.00011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365</v>
      </c>
      <c r="AT126" s="219" t="s">
        <v>266</v>
      </c>
      <c r="AU126" s="219" t="s">
        <v>88</v>
      </c>
      <c r="AY126" s="20" t="s">
        <v>153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259</v>
      </c>
      <c r="BM126" s="219" t="s">
        <v>1222</v>
      </c>
    </row>
    <row r="127" s="2" customFormat="1">
      <c r="A127" s="42"/>
      <c r="B127" s="43"/>
      <c r="C127" s="44"/>
      <c r="D127" s="221" t="s">
        <v>161</v>
      </c>
      <c r="E127" s="44"/>
      <c r="F127" s="222" t="s">
        <v>1221</v>
      </c>
      <c r="G127" s="44"/>
      <c r="H127" s="44"/>
      <c r="I127" s="223"/>
      <c r="J127" s="44"/>
      <c r="K127" s="44"/>
      <c r="L127" s="48"/>
      <c r="M127" s="224"/>
      <c r="N127" s="22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161</v>
      </c>
      <c r="AU127" s="20" t="s">
        <v>88</v>
      </c>
    </row>
    <row r="128" s="2" customFormat="1" ht="16.5" customHeight="1">
      <c r="A128" s="42"/>
      <c r="B128" s="43"/>
      <c r="C128" s="208" t="s">
        <v>277</v>
      </c>
      <c r="D128" s="208" t="s">
        <v>155</v>
      </c>
      <c r="E128" s="209" t="s">
        <v>1223</v>
      </c>
      <c r="F128" s="210" t="s">
        <v>1224</v>
      </c>
      <c r="G128" s="211" t="s">
        <v>256</v>
      </c>
      <c r="H128" s="212">
        <v>4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259</v>
      </c>
      <c r="AT128" s="219" t="s">
        <v>155</v>
      </c>
      <c r="AU128" s="219" t="s">
        <v>88</v>
      </c>
      <c r="AY128" s="20" t="s">
        <v>153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259</v>
      </c>
      <c r="BM128" s="219" t="s">
        <v>1225</v>
      </c>
    </row>
    <row r="129" s="2" customFormat="1">
      <c r="A129" s="42"/>
      <c r="B129" s="43"/>
      <c r="C129" s="44"/>
      <c r="D129" s="221" t="s">
        <v>161</v>
      </c>
      <c r="E129" s="44"/>
      <c r="F129" s="222" t="s">
        <v>1226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161</v>
      </c>
      <c r="AU129" s="20" t="s">
        <v>88</v>
      </c>
    </row>
    <row r="130" s="2" customFormat="1" ht="16.5" customHeight="1">
      <c r="A130" s="42"/>
      <c r="B130" s="43"/>
      <c r="C130" s="258" t="s">
        <v>284</v>
      </c>
      <c r="D130" s="258" t="s">
        <v>266</v>
      </c>
      <c r="E130" s="259" t="s">
        <v>1227</v>
      </c>
      <c r="F130" s="260" t="s">
        <v>1228</v>
      </c>
      <c r="G130" s="261" t="s">
        <v>256</v>
      </c>
      <c r="H130" s="262">
        <v>4</v>
      </c>
      <c r="I130" s="263"/>
      <c r="J130" s="264">
        <f>ROUND(I130*H130,2)</f>
        <v>0</v>
      </c>
      <c r="K130" s="260" t="s">
        <v>32</v>
      </c>
      <c r="L130" s="265"/>
      <c r="M130" s="266" t="s">
        <v>32</v>
      </c>
      <c r="N130" s="267" t="s">
        <v>49</v>
      </c>
      <c r="O130" s="88"/>
      <c r="P130" s="217">
        <f>O130*H130</f>
        <v>0</v>
      </c>
      <c r="Q130" s="217">
        <v>0.00012</v>
      </c>
      <c r="R130" s="217">
        <f>Q130*H130</f>
        <v>0.00048000000000000001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365</v>
      </c>
      <c r="AT130" s="219" t="s">
        <v>266</v>
      </c>
      <c r="AU130" s="219" t="s">
        <v>88</v>
      </c>
      <c r="AY130" s="20" t="s">
        <v>153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259</v>
      </c>
      <c r="BM130" s="219" t="s">
        <v>1229</v>
      </c>
    </row>
    <row r="131" s="2" customFormat="1">
      <c r="A131" s="42"/>
      <c r="B131" s="43"/>
      <c r="C131" s="44"/>
      <c r="D131" s="221" t="s">
        <v>161</v>
      </c>
      <c r="E131" s="44"/>
      <c r="F131" s="222" t="s">
        <v>1228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161</v>
      </c>
      <c r="AU131" s="20" t="s">
        <v>88</v>
      </c>
    </row>
    <row r="132" s="2" customFormat="1" ht="16.5" customHeight="1">
      <c r="A132" s="42"/>
      <c r="B132" s="43"/>
      <c r="C132" s="208" t="s">
        <v>7</v>
      </c>
      <c r="D132" s="208" t="s">
        <v>155</v>
      </c>
      <c r="E132" s="209" t="s">
        <v>1230</v>
      </c>
      <c r="F132" s="210" t="s">
        <v>1231</v>
      </c>
      <c r="G132" s="211" t="s">
        <v>256</v>
      </c>
      <c r="H132" s="212">
        <v>1</v>
      </c>
      <c r="I132" s="213"/>
      <c r="J132" s="214">
        <f>ROUND(I132*H132,2)</f>
        <v>0</v>
      </c>
      <c r="K132" s="210" t="s">
        <v>32</v>
      </c>
      <c r="L132" s="48"/>
      <c r="M132" s="215" t="s">
        <v>32</v>
      </c>
      <c r="N132" s="216" t="s">
        <v>49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259</v>
      </c>
      <c r="AT132" s="219" t="s">
        <v>155</v>
      </c>
      <c r="AU132" s="219" t="s">
        <v>88</v>
      </c>
      <c r="AY132" s="20" t="s">
        <v>153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259</v>
      </c>
      <c r="BM132" s="219" t="s">
        <v>1232</v>
      </c>
    </row>
    <row r="133" s="2" customFormat="1">
      <c r="A133" s="42"/>
      <c r="B133" s="43"/>
      <c r="C133" s="44"/>
      <c r="D133" s="221" t="s">
        <v>161</v>
      </c>
      <c r="E133" s="44"/>
      <c r="F133" s="222" t="s">
        <v>1233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161</v>
      </c>
      <c r="AU133" s="20" t="s">
        <v>88</v>
      </c>
    </row>
    <row r="134" s="2" customFormat="1" ht="16.5" customHeight="1">
      <c r="A134" s="42"/>
      <c r="B134" s="43"/>
      <c r="C134" s="258" t="s">
        <v>295</v>
      </c>
      <c r="D134" s="258" t="s">
        <v>266</v>
      </c>
      <c r="E134" s="259" t="s">
        <v>1234</v>
      </c>
      <c r="F134" s="260" t="s">
        <v>1235</v>
      </c>
      <c r="G134" s="261" t="s">
        <v>256</v>
      </c>
      <c r="H134" s="262">
        <v>1</v>
      </c>
      <c r="I134" s="263"/>
      <c r="J134" s="264">
        <f>ROUND(I134*H134,2)</f>
        <v>0</v>
      </c>
      <c r="K134" s="260" t="s">
        <v>32</v>
      </c>
      <c r="L134" s="265"/>
      <c r="M134" s="266" t="s">
        <v>32</v>
      </c>
      <c r="N134" s="267" t="s">
        <v>49</v>
      </c>
      <c r="O134" s="88"/>
      <c r="P134" s="217">
        <f>O134*H134</f>
        <v>0</v>
      </c>
      <c r="Q134" s="217">
        <v>9.0000000000000006E-05</v>
      </c>
      <c r="R134" s="217">
        <f>Q134*H134</f>
        <v>9.0000000000000006E-05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365</v>
      </c>
      <c r="AT134" s="219" t="s">
        <v>266</v>
      </c>
      <c r="AU134" s="219" t="s">
        <v>88</v>
      </c>
      <c r="AY134" s="20" t="s">
        <v>153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259</v>
      </c>
      <c r="BM134" s="219" t="s">
        <v>1236</v>
      </c>
    </row>
    <row r="135" s="2" customFormat="1">
      <c r="A135" s="42"/>
      <c r="B135" s="43"/>
      <c r="C135" s="44"/>
      <c r="D135" s="221" t="s">
        <v>161</v>
      </c>
      <c r="E135" s="44"/>
      <c r="F135" s="222" t="s">
        <v>1235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161</v>
      </c>
      <c r="AU135" s="20" t="s">
        <v>88</v>
      </c>
    </row>
    <row r="136" s="2" customFormat="1" ht="16.5" customHeight="1">
      <c r="A136" s="42"/>
      <c r="B136" s="43"/>
      <c r="C136" s="208" t="s">
        <v>301</v>
      </c>
      <c r="D136" s="208" t="s">
        <v>155</v>
      </c>
      <c r="E136" s="209" t="s">
        <v>1237</v>
      </c>
      <c r="F136" s="210" t="s">
        <v>1238</v>
      </c>
      <c r="G136" s="211" t="s">
        <v>256</v>
      </c>
      <c r="H136" s="212">
        <v>10</v>
      </c>
      <c r="I136" s="213"/>
      <c r="J136" s="214">
        <f>ROUND(I136*H136,2)</f>
        <v>0</v>
      </c>
      <c r="K136" s="210" t="s">
        <v>32</v>
      </c>
      <c r="L136" s="48"/>
      <c r="M136" s="215" t="s">
        <v>32</v>
      </c>
      <c r="N136" s="216" t="s">
        <v>49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259</v>
      </c>
      <c r="AT136" s="219" t="s">
        <v>155</v>
      </c>
      <c r="AU136" s="219" t="s">
        <v>88</v>
      </c>
      <c r="AY136" s="20" t="s">
        <v>153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259</v>
      </c>
      <c r="BM136" s="219" t="s">
        <v>1239</v>
      </c>
    </row>
    <row r="137" s="2" customFormat="1">
      <c r="A137" s="42"/>
      <c r="B137" s="43"/>
      <c r="C137" s="44"/>
      <c r="D137" s="221" t="s">
        <v>161</v>
      </c>
      <c r="E137" s="44"/>
      <c r="F137" s="222" t="s">
        <v>1240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161</v>
      </c>
      <c r="AU137" s="20" t="s">
        <v>88</v>
      </c>
    </row>
    <row r="138" s="14" customFormat="1">
      <c r="A138" s="14"/>
      <c r="B138" s="236"/>
      <c r="C138" s="237"/>
      <c r="D138" s="221" t="s">
        <v>163</v>
      </c>
      <c r="E138" s="238" t="s">
        <v>32</v>
      </c>
      <c r="F138" s="239" t="s">
        <v>1241</v>
      </c>
      <c r="G138" s="237"/>
      <c r="H138" s="240">
        <v>10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163</v>
      </c>
      <c r="AU138" s="246" t="s">
        <v>88</v>
      </c>
      <c r="AV138" s="14" t="s">
        <v>88</v>
      </c>
      <c r="AW138" s="14" t="s">
        <v>39</v>
      </c>
      <c r="AX138" s="14" t="s">
        <v>86</v>
      </c>
      <c r="AY138" s="246" t="s">
        <v>153</v>
      </c>
    </row>
    <row r="139" s="2" customFormat="1" ht="16.5" customHeight="1">
      <c r="A139" s="42"/>
      <c r="B139" s="43"/>
      <c r="C139" s="258" t="s">
        <v>307</v>
      </c>
      <c r="D139" s="258" t="s">
        <v>266</v>
      </c>
      <c r="E139" s="259" t="s">
        <v>1242</v>
      </c>
      <c r="F139" s="260" t="s">
        <v>1243</v>
      </c>
      <c r="G139" s="261" t="s">
        <v>256</v>
      </c>
      <c r="H139" s="262">
        <v>9</v>
      </c>
      <c r="I139" s="263"/>
      <c r="J139" s="264">
        <f>ROUND(I139*H139,2)</f>
        <v>0</v>
      </c>
      <c r="K139" s="260" t="s">
        <v>32</v>
      </c>
      <c r="L139" s="265"/>
      <c r="M139" s="266" t="s">
        <v>32</v>
      </c>
      <c r="N139" s="267" t="s">
        <v>49</v>
      </c>
      <c r="O139" s="88"/>
      <c r="P139" s="217">
        <f>O139*H139</f>
        <v>0</v>
      </c>
      <c r="Q139" s="217">
        <v>6.9999999999999994E-05</v>
      </c>
      <c r="R139" s="217">
        <f>Q139*H139</f>
        <v>0.00062999999999999992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365</v>
      </c>
      <c r="AT139" s="219" t="s">
        <v>266</v>
      </c>
      <c r="AU139" s="219" t="s">
        <v>88</v>
      </c>
      <c r="AY139" s="20" t="s">
        <v>153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259</v>
      </c>
      <c r="BM139" s="219" t="s">
        <v>1244</v>
      </c>
    </row>
    <row r="140" s="2" customFormat="1">
      <c r="A140" s="42"/>
      <c r="B140" s="43"/>
      <c r="C140" s="44"/>
      <c r="D140" s="221" t="s">
        <v>161</v>
      </c>
      <c r="E140" s="44"/>
      <c r="F140" s="222" t="s">
        <v>1243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161</v>
      </c>
      <c r="AU140" s="20" t="s">
        <v>88</v>
      </c>
    </row>
    <row r="141" s="2" customFormat="1" ht="24.15" customHeight="1">
      <c r="A141" s="42"/>
      <c r="B141" s="43"/>
      <c r="C141" s="258" t="s">
        <v>315</v>
      </c>
      <c r="D141" s="258" t="s">
        <v>266</v>
      </c>
      <c r="E141" s="259" t="s">
        <v>1245</v>
      </c>
      <c r="F141" s="260" t="s">
        <v>1246</v>
      </c>
      <c r="G141" s="261" t="s">
        <v>256</v>
      </c>
      <c r="H141" s="262">
        <v>1</v>
      </c>
      <c r="I141" s="263"/>
      <c r="J141" s="264">
        <f>ROUND(I141*H141,2)</f>
        <v>0</v>
      </c>
      <c r="K141" s="260" t="s">
        <v>32</v>
      </c>
      <c r="L141" s="265"/>
      <c r="M141" s="266" t="s">
        <v>32</v>
      </c>
      <c r="N141" s="267" t="s">
        <v>49</v>
      </c>
      <c r="O141" s="88"/>
      <c r="P141" s="217">
        <f>O141*H141</f>
        <v>0</v>
      </c>
      <c r="Q141" s="217">
        <v>6.9999999999999994E-05</v>
      </c>
      <c r="R141" s="217">
        <f>Q141*H141</f>
        <v>6.9999999999999994E-05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365</v>
      </c>
      <c r="AT141" s="219" t="s">
        <v>266</v>
      </c>
      <c r="AU141" s="219" t="s">
        <v>88</v>
      </c>
      <c r="AY141" s="20" t="s">
        <v>153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259</v>
      </c>
      <c r="BM141" s="219" t="s">
        <v>1247</v>
      </c>
    </row>
    <row r="142" s="2" customFormat="1">
      <c r="A142" s="42"/>
      <c r="B142" s="43"/>
      <c r="C142" s="44"/>
      <c r="D142" s="221" t="s">
        <v>161</v>
      </c>
      <c r="E142" s="44"/>
      <c r="F142" s="222" t="s">
        <v>1246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161</v>
      </c>
      <c r="AU142" s="20" t="s">
        <v>88</v>
      </c>
    </row>
    <row r="143" s="2" customFormat="1" ht="21.75" customHeight="1">
      <c r="A143" s="42"/>
      <c r="B143" s="43"/>
      <c r="C143" s="208" t="s">
        <v>324</v>
      </c>
      <c r="D143" s="208" t="s">
        <v>155</v>
      </c>
      <c r="E143" s="209" t="s">
        <v>1248</v>
      </c>
      <c r="F143" s="210" t="s">
        <v>1249</v>
      </c>
      <c r="G143" s="211" t="s">
        <v>256</v>
      </c>
      <c r="H143" s="212">
        <v>6</v>
      </c>
      <c r="I143" s="213"/>
      <c r="J143" s="214">
        <f>ROUND(I143*H143,2)</f>
        <v>0</v>
      </c>
      <c r="K143" s="210" t="s">
        <v>32</v>
      </c>
      <c r="L143" s="48"/>
      <c r="M143" s="215" t="s">
        <v>32</v>
      </c>
      <c r="N143" s="216" t="s">
        <v>49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259</v>
      </c>
      <c r="AT143" s="219" t="s">
        <v>155</v>
      </c>
      <c r="AU143" s="219" t="s">
        <v>88</v>
      </c>
      <c r="AY143" s="20" t="s">
        <v>153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259</v>
      </c>
      <c r="BM143" s="219" t="s">
        <v>1250</v>
      </c>
    </row>
    <row r="144" s="2" customFormat="1">
      <c r="A144" s="42"/>
      <c r="B144" s="43"/>
      <c r="C144" s="44"/>
      <c r="D144" s="221" t="s">
        <v>161</v>
      </c>
      <c r="E144" s="44"/>
      <c r="F144" s="222" t="s">
        <v>1251</v>
      </c>
      <c r="G144" s="44"/>
      <c r="H144" s="44"/>
      <c r="I144" s="223"/>
      <c r="J144" s="44"/>
      <c r="K144" s="44"/>
      <c r="L144" s="48"/>
      <c r="M144" s="224"/>
      <c r="N144" s="22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161</v>
      </c>
      <c r="AU144" s="20" t="s">
        <v>88</v>
      </c>
    </row>
    <row r="145" s="2" customFormat="1" ht="16.5" customHeight="1">
      <c r="A145" s="42"/>
      <c r="B145" s="43"/>
      <c r="C145" s="258" t="s">
        <v>330</v>
      </c>
      <c r="D145" s="258" t="s">
        <v>266</v>
      </c>
      <c r="E145" s="259" t="s">
        <v>1252</v>
      </c>
      <c r="F145" s="260" t="s">
        <v>1253</v>
      </c>
      <c r="G145" s="261" t="s">
        <v>256</v>
      </c>
      <c r="H145" s="262">
        <v>6</v>
      </c>
      <c r="I145" s="263"/>
      <c r="J145" s="264">
        <f>ROUND(I145*H145,2)</f>
        <v>0</v>
      </c>
      <c r="K145" s="260" t="s">
        <v>32</v>
      </c>
      <c r="L145" s="265"/>
      <c r="M145" s="266" t="s">
        <v>32</v>
      </c>
      <c r="N145" s="267" t="s">
        <v>49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365</v>
      </c>
      <c r="AT145" s="219" t="s">
        <v>266</v>
      </c>
      <c r="AU145" s="219" t="s">
        <v>88</v>
      </c>
      <c r="AY145" s="20" t="s">
        <v>153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259</v>
      </c>
      <c r="BM145" s="219" t="s">
        <v>1254</v>
      </c>
    </row>
    <row r="146" s="2" customFormat="1">
      <c r="A146" s="42"/>
      <c r="B146" s="43"/>
      <c r="C146" s="44"/>
      <c r="D146" s="221" t="s">
        <v>161</v>
      </c>
      <c r="E146" s="44"/>
      <c r="F146" s="222" t="s">
        <v>1253</v>
      </c>
      <c r="G146" s="44"/>
      <c r="H146" s="44"/>
      <c r="I146" s="223"/>
      <c r="J146" s="44"/>
      <c r="K146" s="44"/>
      <c r="L146" s="48"/>
      <c r="M146" s="224"/>
      <c r="N146" s="22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161</v>
      </c>
      <c r="AU146" s="20" t="s">
        <v>88</v>
      </c>
    </row>
    <row r="147" s="2" customFormat="1" ht="24.15" customHeight="1">
      <c r="A147" s="42"/>
      <c r="B147" s="43"/>
      <c r="C147" s="208" t="s">
        <v>338</v>
      </c>
      <c r="D147" s="208" t="s">
        <v>155</v>
      </c>
      <c r="E147" s="209" t="s">
        <v>1255</v>
      </c>
      <c r="F147" s="210" t="s">
        <v>1256</v>
      </c>
      <c r="G147" s="211" t="s">
        <v>256</v>
      </c>
      <c r="H147" s="212">
        <v>7</v>
      </c>
      <c r="I147" s="213"/>
      <c r="J147" s="214">
        <f>ROUND(I147*H147,2)</f>
        <v>0</v>
      </c>
      <c r="K147" s="210" t="s">
        <v>32</v>
      </c>
      <c r="L147" s="48"/>
      <c r="M147" s="215" t="s">
        <v>32</v>
      </c>
      <c r="N147" s="216" t="s">
        <v>49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259</v>
      </c>
      <c r="AT147" s="219" t="s">
        <v>155</v>
      </c>
      <c r="AU147" s="219" t="s">
        <v>88</v>
      </c>
      <c r="AY147" s="20" t="s">
        <v>153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259</v>
      </c>
      <c r="BM147" s="219" t="s">
        <v>1257</v>
      </c>
    </row>
    <row r="148" s="2" customFormat="1">
      <c r="A148" s="42"/>
      <c r="B148" s="43"/>
      <c r="C148" s="44"/>
      <c r="D148" s="221" t="s">
        <v>161</v>
      </c>
      <c r="E148" s="44"/>
      <c r="F148" s="222" t="s">
        <v>1258</v>
      </c>
      <c r="G148" s="44"/>
      <c r="H148" s="44"/>
      <c r="I148" s="223"/>
      <c r="J148" s="44"/>
      <c r="K148" s="44"/>
      <c r="L148" s="48"/>
      <c r="M148" s="224"/>
      <c r="N148" s="22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161</v>
      </c>
      <c r="AU148" s="20" t="s">
        <v>88</v>
      </c>
    </row>
    <row r="149" s="14" customFormat="1">
      <c r="A149" s="14"/>
      <c r="B149" s="236"/>
      <c r="C149" s="237"/>
      <c r="D149" s="221" t="s">
        <v>163</v>
      </c>
      <c r="E149" s="238" t="s">
        <v>32</v>
      </c>
      <c r="F149" s="239" t="s">
        <v>1259</v>
      </c>
      <c r="G149" s="237"/>
      <c r="H149" s="240">
        <v>7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163</v>
      </c>
      <c r="AU149" s="246" t="s">
        <v>88</v>
      </c>
      <c r="AV149" s="14" t="s">
        <v>88</v>
      </c>
      <c r="AW149" s="14" t="s">
        <v>39</v>
      </c>
      <c r="AX149" s="14" t="s">
        <v>86</v>
      </c>
      <c r="AY149" s="246" t="s">
        <v>153</v>
      </c>
    </row>
    <row r="150" s="2" customFormat="1" ht="16.5" customHeight="1">
      <c r="A150" s="42"/>
      <c r="B150" s="43"/>
      <c r="C150" s="258" t="s">
        <v>343</v>
      </c>
      <c r="D150" s="258" t="s">
        <v>266</v>
      </c>
      <c r="E150" s="259" t="s">
        <v>1260</v>
      </c>
      <c r="F150" s="260" t="s">
        <v>1261</v>
      </c>
      <c r="G150" s="261" t="s">
        <v>256</v>
      </c>
      <c r="H150" s="262">
        <v>5</v>
      </c>
      <c r="I150" s="263"/>
      <c r="J150" s="264">
        <f>ROUND(I150*H150,2)</f>
        <v>0</v>
      </c>
      <c r="K150" s="260" t="s">
        <v>32</v>
      </c>
      <c r="L150" s="265"/>
      <c r="M150" s="266" t="s">
        <v>32</v>
      </c>
      <c r="N150" s="267" t="s">
        <v>49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19" t="s">
        <v>365</v>
      </c>
      <c r="AT150" s="219" t="s">
        <v>266</v>
      </c>
      <c r="AU150" s="219" t="s">
        <v>88</v>
      </c>
      <c r="AY150" s="20" t="s">
        <v>153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259</v>
      </c>
      <c r="BM150" s="219" t="s">
        <v>1262</v>
      </c>
    </row>
    <row r="151" s="2" customFormat="1">
      <c r="A151" s="42"/>
      <c r="B151" s="43"/>
      <c r="C151" s="44"/>
      <c r="D151" s="221" t="s">
        <v>161</v>
      </c>
      <c r="E151" s="44"/>
      <c r="F151" s="222" t="s">
        <v>1261</v>
      </c>
      <c r="G151" s="44"/>
      <c r="H151" s="44"/>
      <c r="I151" s="223"/>
      <c r="J151" s="44"/>
      <c r="K151" s="44"/>
      <c r="L151" s="48"/>
      <c r="M151" s="224"/>
      <c r="N151" s="22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161</v>
      </c>
      <c r="AU151" s="20" t="s">
        <v>88</v>
      </c>
    </row>
    <row r="152" s="2" customFormat="1" ht="16.5" customHeight="1">
      <c r="A152" s="42"/>
      <c r="B152" s="43"/>
      <c r="C152" s="258" t="s">
        <v>348</v>
      </c>
      <c r="D152" s="258" t="s">
        <v>266</v>
      </c>
      <c r="E152" s="259" t="s">
        <v>1263</v>
      </c>
      <c r="F152" s="260" t="s">
        <v>1264</v>
      </c>
      <c r="G152" s="261" t="s">
        <v>256</v>
      </c>
      <c r="H152" s="262">
        <v>2</v>
      </c>
      <c r="I152" s="263"/>
      <c r="J152" s="264">
        <f>ROUND(I152*H152,2)</f>
        <v>0</v>
      </c>
      <c r="K152" s="260" t="s">
        <v>32</v>
      </c>
      <c r="L152" s="265"/>
      <c r="M152" s="266" t="s">
        <v>32</v>
      </c>
      <c r="N152" s="267" t="s">
        <v>49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365</v>
      </c>
      <c r="AT152" s="219" t="s">
        <v>266</v>
      </c>
      <c r="AU152" s="219" t="s">
        <v>88</v>
      </c>
      <c r="AY152" s="20" t="s">
        <v>153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259</v>
      </c>
      <c r="BM152" s="219" t="s">
        <v>1265</v>
      </c>
    </row>
    <row r="153" s="2" customFormat="1">
      <c r="A153" s="42"/>
      <c r="B153" s="43"/>
      <c r="C153" s="44"/>
      <c r="D153" s="221" t="s">
        <v>161</v>
      </c>
      <c r="E153" s="44"/>
      <c r="F153" s="222" t="s">
        <v>1264</v>
      </c>
      <c r="G153" s="44"/>
      <c r="H153" s="44"/>
      <c r="I153" s="223"/>
      <c r="J153" s="44"/>
      <c r="K153" s="44"/>
      <c r="L153" s="48"/>
      <c r="M153" s="224"/>
      <c r="N153" s="225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161</v>
      </c>
      <c r="AU153" s="20" t="s">
        <v>88</v>
      </c>
    </row>
    <row r="154" s="2" customFormat="1" ht="16.5" customHeight="1">
      <c r="A154" s="42"/>
      <c r="B154" s="43"/>
      <c r="C154" s="208" t="s">
        <v>357</v>
      </c>
      <c r="D154" s="208" t="s">
        <v>155</v>
      </c>
      <c r="E154" s="209" t="s">
        <v>1266</v>
      </c>
      <c r="F154" s="210" t="s">
        <v>1267</v>
      </c>
      <c r="G154" s="211" t="s">
        <v>256</v>
      </c>
      <c r="H154" s="212">
        <v>1</v>
      </c>
      <c r="I154" s="213"/>
      <c r="J154" s="214">
        <f>ROUND(I154*H154,2)</f>
        <v>0</v>
      </c>
      <c r="K154" s="210" t="s">
        <v>32</v>
      </c>
      <c r="L154" s="48"/>
      <c r="M154" s="215" t="s">
        <v>32</v>
      </c>
      <c r="N154" s="216" t="s">
        <v>49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259</v>
      </c>
      <c r="AT154" s="219" t="s">
        <v>155</v>
      </c>
      <c r="AU154" s="219" t="s">
        <v>88</v>
      </c>
      <c r="AY154" s="20" t="s">
        <v>153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259</v>
      </c>
      <c r="BM154" s="219" t="s">
        <v>1268</v>
      </c>
    </row>
    <row r="155" s="2" customFormat="1">
      <c r="A155" s="42"/>
      <c r="B155" s="43"/>
      <c r="C155" s="44"/>
      <c r="D155" s="221" t="s">
        <v>161</v>
      </c>
      <c r="E155" s="44"/>
      <c r="F155" s="222" t="s">
        <v>1269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161</v>
      </c>
      <c r="AU155" s="20" t="s">
        <v>88</v>
      </c>
    </row>
    <row r="156" s="2" customFormat="1" ht="16.5" customHeight="1">
      <c r="A156" s="42"/>
      <c r="B156" s="43"/>
      <c r="C156" s="208" t="s">
        <v>365</v>
      </c>
      <c r="D156" s="208" t="s">
        <v>155</v>
      </c>
      <c r="E156" s="209" t="s">
        <v>1270</v>
      </c>
      <c r="F156" s="210" t="s">
        <v>1271</v>
      </c>
      <c r="G156" s="211" t="s">
        <v>256</v>
      </c>
      <c r="H156" s="212">
        <v>2</v>
      </c>
      <c r="I156" s="213"/>
      <c r="J156" s="214">
        <f>ROUND(I156*H156,2)</f>
        <v>0</v>
      </c>
      <c r="K156" s="210" t="s">
        <v>32</v>
      </c>
      <c r="L156" s="48"/>
      <c r="M156" s="215" t="s">
        <v>32</v>
      </c>
      <c r="N156" s="216" t="s">
        <v>49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259</v>
      </c>
      <c r="AT156" s="219" t="s">
        <v>155</v>
      </c>
      <c r="AU156" s="219" t="s">
        <v>88</v>
      </c>
      <c r="AY156" s="20" t="s">
        <v>153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259</v>
      </c>
      <c r="BM156" s="219" t="s">
        <v>1272</v>
      </c>
    </row>
    <row r="157" s="2" customFormat="1">
      <c r="A157" s="42"/>
      <c r="B157" s="43"/>
      <c r="C157" s="44"/>
      <c r="D157" s="221" t="s">
        <v>161</v>
      </c>
      <c r="E157" s="44"/>
      <c r="F157" s="222" t="s">
        <v>1271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161</v>
      </c>
      <c r="AU157" s="20" t="s">
        <v>88</v>
      </c>
    </row>
    <row r="158" s="2" customFormat="1" ht="16.5" customHeight="1">
      <c r="A158" s="42"/>
      <c r="B158" s="43"/>
      <c r="C158" s="208" t="s">
        <v>370</v>
      </c>
      <c r="D158" s="208" t="s">
        <v>155</v>
      </c>
      <c r="E158" s="209" t="s">
        <v>1273</v>
      </c>
      <c r="F158" s="210" t="s">
        <v>1274</v>
      </c>
      <c r="G158" s="211" t="s">
        <v>256</v>
      </c>
      <c r="H158" s="212">
        <v>13</v>
      </c>
      <c r="I158" s="213"/>
      <c r="J158" s="214">
        <f>ROUND(I158*H158,2)</f>
        <v>0</v>
      </c>
      <c r="K158" s="210" t="s">
        <v>32</v>
      </c>
      <c r="L158" s="48"/>
      <c r="M158" s="215" t="s">
        <v>32</v>
      </c>
      <c r="N158" s="216" t="s">
        <v>49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259</v>
      </c>
      <c r="AT158" s="219" t="s">
        <v>155</v>
      </c>
      <c r="AU158" s="219" t="s">
        <v>88</v>
      </c>
      <c r="AY158" s="20" t="s">
        <v>153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259</v>
      </c>
      <c r="BM158" s="219" t="s">
        <v>1275</v>
      </c>
    </row>
    <row r="159" s="2" customFormat="1">
      <c r="A159" s="42"/>
      <c r="B159" s="43"/>
      <c r="C159" s="44"/>
      <c r="D159" s="221" t="s">
        <v>161</v>
      </c>
      <c r="E159" s="44"/>
      <c r="F159" s="222" t="s">
        <v>1274</v>
      </c>
      <c r="G159" s="44"/>
      <c r="H159" s="44"/>
      <c r="I159" s="223"/>
      <c r="J159" s="44"/>
      <c r="K159" s="44"/>
      <c r="L159" s="48"/>
      <c r="M159" s="224"/>
      <c r="N159" s="22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161</v>
      </c>
      <c r="AU159" s="20" t="s">
        <v>88</v>
      </c>
    </row>
    <row r="160" s="14" customFormat="1">
      <c r="A160" s="14"/>
      <c r="B160" s="236"/>
      <c r="C160" s="237"/>
      <c r="D160" s="221" t="s">
        <v>163</v>
      </c>
      <c r="E160" s="238" t="s">
        <v>32</v>
      </c>
      <c r="F160" s="239" t="s">
        <v>1276</v>
      </c>
      <c r="G160" s="237"/>
      <c r="H160" s="240">
        <v>13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163</v>
      </c>
      <c r="AU160" s="246" t="s">
        <v>88</v>
      </c>
      <c r="AV160" s="14" t="s">
        <v>88</v>
      </c>
      <c r="AW160" s="14" t="s">
        <v>39</v>
      </c>
      <c r="AX160" s="14" t="s">
        <v>86</v>
      </c>
      <c r="AY160" s="246" t="s">
        <v>153</v>
      </c>
    </row>
    <row r="161" s="2" customFormat="1" ht="16.5" customHeight="1">
      <c r="A161" s="42"/>
      <c r="B161" s="43"/>
      <c r="C161" s="208" t="s">
        <v>376</v>
      </c>
      <c r="D161" s="208" t="s">
        <v>155</v>
      </c>
      <c r="E161" s="209" t="s">
        <v>1277</v>
      </c>
      <c r="F161" s="210" t="s">
        <v>1278</v>
      </c>
      <c r="G161" s="211" t="s">
        <v>291</v>
      </c>
      <c r="H161" s="212">
        <v>1</v>
      </c>
      <c r="I161" s="213"/>
      <c r="J161" s="214">
        <f>ROUND(I161*H161,2)</f>
        <v>0</v>
      </c>
      <c r="K161" s="210" t="s">
        <v>32</v>
      </c>
      <c r="L161" s="48"/>
      <c r="M161" s="215" t="s">
        <v>32</v>
      </c>
      <c r="N161" s="216" t="s">
        <v>49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259</v>
      </c>
      <c r="AT161" s="219" t="s">
        <v>155</v>
      </c>
      <c r="AU161" s="219" t="s">
        <v>88</v>
      </c>
      <c r="AY161" s="20" t="s">
        <v>153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259</v>
      </c>
      <c r="BM161" s="219" t="s">
        <v>1279</v>
      </c>
    </row>
    <row r="162" s="2" customFormat="1">
      <c r="A162" s="42"/>
      <c r="B162" s="43"/>
      <c r="C162" s="44"/>
      <c r="D162" s="221" t="s">
        <v>161</v>
      </c>
      <c r="E162" s="44"/>
      <c r="F162" s="222" t="s">
        <v>1278</v>
      </c>
      <c r="G162" s="44"/>
      <c r="H162" s="44"/>
      <c r="I162" s="223"/>
      <c r="J162" s="44"/>
      <c r="K162" s="44"/>
      <c r="L162" s="48"/>
      <c r="M162" s="224"/>
      <c r="N162" s="22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161</v>
      </c>
      <c r="AU162" s="20" t="s">
        <v>88</v>
      </c>
    </row>
    <row r="163" s="2" customFormat="1" ht="16.5" customHeight="1">
      <c r="A163" s="42"/>
      <c r="B163" s="43"/>
      <c r="C163" s="208" t="s">
        <v>384</v>
      </c>
      <c r="D163" s="208" t="s">
        <v>155</v>
      </c>
      <c r="E163" s="209" t="s">
        <v>1280</v>
      </c>
      <c r="F163" s="210" t="s">
        <v>1281</v>
      </c>
      <c r="G163" s="211" t="s">
        <v>256</v>
      </c>
      <c r="H163" s="212">
        <v>1</v>
      </c>
      <c r="I163" s="213"/>
      <c r="J163" s="214">
        <f>ROUND(I163*H163,2)</f>
        <v>0</v>
      </c>
      <c r="K163" s="210" t="s">
        <v>32</v>
      </c>
      <c r="L163" s="48"/>
      <c r="M163" s="215" t="s">
        <v>32</v>
      </c>
      <c r="N163" s="216" t="s">
        <v>49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259</v>
      </c>
      <c r="AT163" s="219" t="s">
        <v>155</v>
      </c>
      <c r="AU163" s="219" t="s">
        <v>88</v>
      </c>
      <c r="AY163" s="20" t="s">
        <v>153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259</v>
      </c>
      <c r="BM163" s="219" t="s">
        <v>1282</v>
      </c>
    </row>
    <row r="164" s="2" customFormat="1">
      <c r="A164" s="42"/>
      <c r="B164" s="43"/>
      <c r="C164" s="44"/>
      <c r="D164" s="221" t="s">
        <v>161</v>
      </c>
      <c r="E164" s="44"/>
      <c r="F164" s="222" t="s">
        <v>1281</v>
      </c>
      <c r="G164" s="44"/>
      <c r="H164" s="44"/>
      <c r="I164" s="223"/>
      <c r="J164" s="44"/>
      <c r="K164" s="44"/>
      <c r="L164" s="48"/>
      <c r="M164" s="224"/>
      <c r="N164" s="22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161</v>
      </c>
      <c r="AU164" s="20" t="s">
        <v>88</v>
      </c>
    </row>
    <row r="165" s="2" customFormat="1" ht="16.5" customHeight="1">
      <c r="A165" s="42"/>
      <c r="B165" s="43"/>
      <c r="C165" s="208" t="s">
        <v>390</v>
      </c>
      <c r="D165" s="208" t="s">
        <v>155</v>
      </c>
      <c r="E165" s="209" t="s">
        <v>1283</v>
      </c>
      <c r="F165" s="210" t="s">
        <v>1284</v>
      </c>
      <c r="G165" s="211" t="s">
        <v>256</v>
      </c>
      <c r="H165" s="212">
        <v>5</v>
      </c>
      <c r="I165" s="213"/>
      <c r="J165" s="214">
        <f>ROUND(I165*H165,2)</f>
        <v>0</v>
      </c>
      <c r="K165" s="210" t="s">
        <v>32</v>
      </c>
      <c r="L165" s="48"/>
      <c r="M165" s="215" t="s">
        <v>32</v>
      </c>
      <c r="N165" s="216" t="s">
        <v>49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259</v>
      </c>
      <c r="AT165" s="219" t="s">
        <v>155</v>
      </c>
      <c r="AU165" s="219" t="s">
        <v>88</v>
      </c>
      <c r="AY165" s="20" t="s">
        <v>153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259</v>
      </c>
      <c r="BM165" s="219" t="s">
        <v>1285</v>
      </c>
    </row>
    <row r="166" s="2" customFormat="1">
      <c r="A166" s="42"/>
      <c r="B166" s="43"/>
      <c r="C166" s="44"/>
      <c r="D166" s="221" t="s">
        <v>161</v>
      </c>
      <c r="E166" s="44"/>
      <c r="F166" s="222" t="s">
        <v>1284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161</v>
      </c>
      <c r="AU166" s="20" t="s">
        <v>88</v>
      </c>
    </row>
    <row r="167" s="2" customFormat="1" ht="16.5" customHeight="1">
      <c r="A167" s="42"/>
      <c r="B167" s="43"/>
      <c r="C167" s="208" t="s">
        <v>395</v>
      </c>
      <c r="D167" s="208" t="s">
        <v>155</v>
      </c>
      <c r="E167" s="209" t="s">
        <v>1286</v>
      </c>
      <c r="F167" s="210" t="s">
        <v>1287</v>
      </c>
      <c r="G167" s="211" t="s">
        <v>256</v>
      </c>
      <c r="H167" s="212">
        <v>2</v>
      </c>
      <c r="I167" s="213"/>
      <c r="J167" s="214">
        <f>ROUND(I167*H167,2)</f>
        <v>0</v>
      </c>
      <c r="K167" s="210" t="s">
        <v>32</v>
      </c>
      <c r="L167" s="48"/>
      <c r="M167" s="215" t="s">
        <v>32</v>
      </c>
      <c r="N167" s="216" t="s">
        <v>49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259</v>
      </c>
      <c r="AT167" s="219" t="s">
        <v>155</v>
      </c>
      <c r="AU167" s="219" t="s">
        <v>88</v>
      </c>
      <c r="AY167" s="20" t="s">
        <v>153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86</v>
      </c>
      <c r="BK167" s="220">
        <f>ROUND(I167*H167,2)</f>
        <v>0</v>
      </c>
      <c r="BL167" s="20" t="s">
        <v>259</v>
      </c>
      <c r="BM167" s="219" t="s">
        <v>1288</v>
      </c>
    </row>
    <row r="168" s="2" customFormat="1">
      <c r="A168" s="42"/>
      <c r="B168" s="43"/>
      <c r="C168" s="44"/>
      <c r="D168" s="221" t="s">
        <v>161</v>
      </c>
      <c r="E168" s="44"/>
      <c r="F168" s="222" t="s">
        <v>1287</v>
      </c>
      <c r="G168" s="44"/>
      <c r="H168" s="44"/>
      <c r="I168" s="223"/>
      <c r="J168" s="44"/>
      <c r="K168" s="44"/>
      <c r="L168" s="48"/>
      <c r="M168" s="224"/>
      <c r="N168" s="22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161</v>
      </c>
      <c r="AU168" s="20" t="s">
        <v>88</v>
      </c>
    </row>
    <row r="169" s="2" customFormat="1" ht="16.5" customHeight="1">
      <c r="A169" s="42"/>
      <c r="B169" s="43"/>
      <c r="C169" s="208" t="s">
        <v>400</v>
      </c>
      <c r="D169" s="208" t="s">
        <v>155</v>
      </c>
      <c r="E169" s="209" t="s">
        <v>1289</v>
      </c>
      <c r="F169" s="210" t="s">
        <v>1290</v>
      </c>
      <c r="G169" s="211" t="s">
        <v>291</v>
      </c>
      <c r="H169" s="212">
        <v>30</v>
      </c>
      <c r="I169" s="213"/>
      <c r="J169" s="214">
        <f>ROUND(I169*H169,2)</f>
        <v>0</v>
      </c>
      <c r="K169" s="210" t="s">
        <v>32</v>
      </c>
      <c r="L169" s="48"/>
      <c r="M169" s="215" t="s">
        <v>32</v>
      </c>
      <c r="N169" s="216" t="s">
        <v>49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259</v>
      </c>
      <c r="AT169" s="219" t="s">
        <v>155</v>
      </c>
      <c r="AU169" s="219" t="s">
        <v>88</v>
      </c>
      <c r="AY169" s="20" t="s">
        <v>153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259</v>
      </c>
      <c r="BM169" s="219" t="s">
        <v>1291</v>
      </c>
    </row>
    <row r="170" s="2" customFormat="1">
      <c r="A170" s="42"/>
      <c r="B170" s="43"/>
      <c r="C170" s="44"/>
      <c r="D170" s="221" t="s">
        <v>161</v>
      </c>
      <c r="E170" s="44"/>
      <c r="F170" s="222" t="s">
        <v>1290</v>
      </c>
      <c r="G170" s="44"/>
      <c r="H170" s="44"/>
      <c r="I170" s="223"/>
      <c r="J170" s="44"/>
      <c r="K170" s="44"/>
      <c r="L170" s="48"/>
      <c r="M170" s="224"/>
      <c r="N170" s="22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161</v>
      </c>
      <c r="AU170" s="20" t="s">
        <v>88</v>
      </c>
    </row>
    <row r="171" s="2" customFormat="1" ht="16.5" customHeight="1">
      <c r="A171" s="42"/>
      <c r="B171" s="43"/>
      <c r="C171" s="208" t="s">
        <v>405</v>
      </c>
      <c r="D171" s="208" t="s">
        <v>155</v>
      </c>
      <c r="E171" s="209" t="s">
        <v>1292</v>
      </c>
      <c r="F171" s="210" t="s">
        <v>1293</v>
      </c>
      <c r="G171" s="211" t="s">
        <v>559</v>
      </c>
      <c r="H171" s="212">
        <v>1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49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259</v>
      </c>
      <c r="AT171" s="219" t="s">
        <v>155</v>
      </c>
      <c r="AU171" s="219" t="s">
        <v>88</v>
      </c>
      <c r="AY171" s="20" t="s">
        <v>153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259</v>
      </c>
      <c r="BM171" s="219" t="s">
        <v>1294</v>
      </c>
    </row>
    <row r="172" s="2" customFormat="1">
      <c r="A172" s="42"/>
      <c r="B172" s="43"/>
      <c r="C172" s="44"/>
      <c r="D172" s="221" t="s">
        <v>161</v>
      </c>
      <c r="E172" s="44"/>
      <c r="F172" s="222" t="s">
        <v>1293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161</v>
      </c>
      <c r="AU172" s="20" t="s">
        <v>88</v>
      </c>
    </row>
    <row r="173" s="2" customFormat="1" ht="16.5" customHeight="1">
      <c r="A173" s="42"/>
      <c r="B173" s="43"/>
      <c r="C173" s="208" t="s">
        <v>412</v>
      </c>
      <c r="D173" s="208" t="s">
        <v>155</v>
      </c>
      <c r="E173" s="209" t="s">
        <v>1295</v>
      </c>
      <c r="F173" s="210" t="s">
        <v>1296</v>
      </c>
      <c r="G173" s="211" t="s">
        <v>719</v>
      </c>
      <c r="H173" s="279"/>
      <c r="I173" s="213"/>
      <c r="J173" s="214">
        <f>ROUND(I173*H173,2)</f>
        <v>0</v>
      </c>
      <c r="K173" s="210" t="s">
        <v>32</v>
      </c>
      <c r="L173" s="48"/>
      <c r="M173" s="215" t="s">
        <v>32</v>
      </c>
      <c r="N173" s="216" t="s">
        <v>49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19" t="s">
        <v>259</v>
      </c>
      <c r="AT173" s="219" t="s">
        <v>155</v>
      </c>
      <c r="AU173" s="219" t="s">
        <v>88</v>
      </c>
      <c r="AY173" s="20" t="s">
        <v>153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259</v>
      </c>
      <c r="BM173" s="219" t="s">
        <v>1297</v>
      </c>
    </row>
    <row r="174" s="2" customFormat="1">
      <c r="A174" s="42"/>
      <c r="B174" s="43"/>
      <c r="C174" s="44"/>
      <c r="D174" s="221" t="s">
        <v>161</v>
      </c>
      <c r="E174" s="44"/>
      <c r="F174" s="222" t="s">
        <v>1298</v>
      </c>
      <c r="G174" s="44"/>
      <c r="H174" s="44"/>
      <c r="I174" s="223"/>
      <c r="J174" s="44"/>
      <c r="K174" s="44"/>
      <c r="L174" s="48"/>
      <c r="M174" s="283"/>
      <c r="N174" s="284"/>
      <c r="O174" s="285"/>
      <c r="P174" s="285"/>
      <c r="Q174" s="285"/>
      <c r="R174" s="285"/>
      <c r="S174" s="285"/>
      <c r="T174" s="286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161</v>
      </c>
      <c r="AU174" s="20" t="s">
        <v>88</v>
      </c>
    </row>
    <row r="175" s="2" customFormat="1" ht="6.96" customHeight="1">
      <c r="A175" s="42"/>
      <c r="B175" s="63"/>
      <c r="C175" s="64"/>
      <c r="D175" s="64"/>
      <c r="E175" s="64"/>
      <c r="F175" s="64"/>
      <c r="G175" s="64"/>
      <c r="H175" s="64"/>
      <c r="I175" s="64"/>
      <c r="J175" s="64"/>
      <c r="K175" s="64"/>
      <c r="L175" s="48"/>
      <c r="M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</row>
  </sheetData>
  <sheetProtection sheet="1" autoFilter="0" formatColumns="0" formatRows="0" objects="1" scenarios="1" spinCount="100000" saltValue="36Twi6qp2hXNFn08lds8eo4GZL0TzWVzZa0x00nOXI8pbkriNoO+NJpA2L/Br61LVwKrrEL6oucb/4UHPE53wg==" hashValue="16Y45f+k+nYCPYCtRPZd3/m0OFq/X9UwH28sNU+9qSDV00ZLiq6FH1yfhz5T2VoMm4LJGb/DKReBZ/vd6oMVqA==" algorithmName="SHA-512" password="CC35"/>
  <autoFilter ref="C80:K17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1299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ROUND(J89,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ROUND((SUM(BE89:BE299)),  2)</f>
        <v>0</v>
      </c>
      <c r="G33" s="42"/>
      <c r="H33" s="42"/>
      <c r="I33" s="152">
        <v>0.20999999999999999</v>
      </c>
      <c r="J33" s="151">
        <f>ROUND(((SUM(BE89:BE299))*I33),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ROUND((SUM(BF89:BF299)),  2)</f>
        <v>0</v>
      </c>
      <c r="G34" s="42"/>
      <c r="H34" s="42"/>
      <c r="I34" s="152">
        <v>0.14999999999999999</v>
      </c>
      <c r="J34" s="151">
        <f>ROUND(((SUM(BF89:BF299))*I34),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ROUND((SUM(BG89:BG299)),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ROUND((SUM(BH89:BH299)),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ROUND((SUM(BI89:BI299)),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01-D.1.4.2-ZTI - Zdravotně technické 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J89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126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127</v>
      </c>
      <c r="E62" s="178"/>
      <c r="F62" s="178"/>
      <c r="G62" s="178"/>
      <c r="H62" s="178"/>
      <c r="I62" s="178"/>
      <c r="J62" s="179">
        <f>J122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129</v>
      </c>
      <c r="E63" s="172"/>
      <c r="F63" s="172"/>
      <c r="G63" s="172"/>
      <c r="H63" s="172"/>
      <c r="I63" s="172"/>
      <c r="J63" s="173">
        <f>J132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5"/>
      <c r="C64" s="176"/>
      <c r="D64" s="177" t="s">
        <v>131</v>
      </c>
      <c r="E64" s="178"/>
      <c r="F64" s="178"/>
      <c r="G64" s="178"/>
      <c r="H64" s="178"/>
      <c r="I64" s="178"/>
      <c r="J64" s="179">
        <f>J133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1300</v>
      </c>
      <c r="E65" s="178"/>
      <c r="F65" s="178"/>
      <c r="G65" s="178"/>
      <c r="H65" s="178"/>
      <c r="I65" s="178"/>
      <c r="J65" s="179">
        <f>J147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1301</v>
      </c>
      <c r="E66" s="178"/>
      <c r="F66" s="178"/>
      <c r="G66" s="178"/>
      <c r="H66" s="178"/>
      <c r="I66" s="178"/>
      <c r="J66" s="179">
        <f>J167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1302</v>
      </c>
      <c r="E67" s="178"/>
      <c r="F67" s="178"/>
      <c r="G67" s="178"/>
      <c r="H67" s="178"/>
      <c r="I67" s="178"/>
      <c r="J67" s="179">
        <f>J199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1303</v>
      </c>
      <c r="E68" s="178"/>
      <c r="F68" s="178"/>
      <c r="G68" s="178"/>
      <c r="H68" s="178"/>
      <c r="I68" s="178"/>
      <c r="J68" s="179">
        <f>J202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1304</v>
      </c>
      <c r="E69" s="178"/>
      <c r="F69" s="178"/>
      <c r="G69" s="178"/>
      <c r="H69" s="178"/>
      <c r="I69" s="178"/>
      <c r="J69" s="179">
        <f>J289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6" t="s">
        <v>138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16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64" t="str">
        <f>E7</f>
        <v>Revitalizace areálu Sokolovského zámku-Stavební úpravy SV a části SZ křídla (soc.zařízení ITIKA)</v>
      </c>
      <c r="F79" s="35"/>
      <c r="G79" s="35"/>
      <c r="H79" s="35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114</v>
      </c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6.5" customHeight="1">
      <c r="A81" s="42"/>
      <c r="B81" s="43"/>
      <c r="C81" s="44"/>
      <c r="D81" s="44"/>
      <c r="E81" s="73" t="str">
        <f>E9</f>
        <v>01-D.1.4.2-ZTI - Zdravotně technické instalace</v>
      </c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5" t="s">
        <v>22</v>
      </c>
      <c r="D83" s="44"/>
      <c r="E83" s="44"/>
      <c r="F83" s="30" t="str">
        <f>F12</f>
        <v>Sokolov</v>
      </c>
      <c r="G83" s="44"/>
      <c r="H83" s="44"/>
      <c r="I83" s="35" t="s">
        <v>24</v>
      </c>
      <c r="J83" s="76" t="str">
        <f>IF(J12="","",J12)</f>
        <v>10. 6. 2024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5" t="s">
        <v>30</v>
      </c>
      <c r="D85" s="44"/>
      <c r="E85" s="44"/>
      <c r="F85" s="30" t="str">
        <f>E15</f>
        <v>Muzeum Sokolov p.o.</v>
      </c>
      <c r="G85" s="44"/>
      <c r="H85" s="44"/>
      <c r="I85" s="35" t="s">
        <v>37</v>
      </c>
      <c r="J85" s="40" t="str">
        <f>E21</f>
        <v>JURICA a.s. - Ateliér Sokolov</v>
      </c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5" t="s">
        <v>35</v>
      </c>
      <c r="D86" s="44"/>
      <c r="E86" s="44"/>
      <c r="F86" s="30" t="str">
        <f>IF(E18="","",E18)</f>
        <v>Vyplň údaj</v>
      </c>
      <c r="G86" s="44"/>
      <c r="H86" s="44"/>
      <c r="I86" s="35" t="s">
        <v>40</v>
      </c>
      <c r="J86" s="40" t="str">
        <f>E24</f>
        <v>Eva Marková</v>
      </c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0.32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11" customFormat="1" ht="29.28" customHeight="1">
      <c r="A88" s="181"/>
      <c r="B88" s="182"/>
      <c r="C88" s="183" t="s">
        <v>139</v>
      </c>
      <c r="D88" s="184" t="s">
        <v>63</v>
      </c>
      <c r="E88" s="184" t="s">
        <v>59</v>
      </c>
      <c r="F88" s="184" t="s">
        <v>60</v>
      </c>
      <c r="G88" s="184" t="s">
        <v>140</v>
      </c>
      <c r="H88" s="184" t="s">
        <v>141</v>
      </c>
      <c r="I88" s="184" t="s">
        <v>142</v>
      </c>
      <c r="J88" s="184" t="s">
        <v>118</v>
      </c>
      <c r="K88" s="185" t="s">
        <v>143</v>
      </c>
      <c r="L88" s="186"/>
      <c r="M88" s="96" t="s">
        <v>32</v>
      </c>
      <c r="N88" s="97" t="s">
        <v>48</v>
      </c>
      <c r="O88" s="97" t="s">
        <v>144</v>
      </c>
      <c r="P88" s="97" t="s">
        <v>145</v>
      </c>
      <c r="Q88" s="97" t="s">
        <v>146</v>
      </c>
      <c r="R88" s="97" t="s">
        <v>147</v>
      </c>
      <c r="S88" s="97" t="s">
        <v>148</v>
      </c>
      <c r="T88" s="98" t="s">
        <v>149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2"/>
      <c r="B89" s="43"/>
      <c r="C89" s="103" t="s">
        <v>150</v>
      </c>
      <c r="D89" s="44"/>
      <c r="E89" s="44"/>
      <c r="F89" s="44"/>
      <c r="G89" s="44"/>
      <c r="H89" s="44"/>
      <c r="I89" s="44"/>
      <c r="J89" s="187">
        <f>BK89</f>
        <v>0</v>
      </c>
      <c r="K89" s="44"/>
      <c r="L89" s="48"/>
      <c r="M89" s="99"/>
      <c r="N89" s="188"/>
      <c r="O89" s="100"/>
      <c r="P89" s="189">
        <f>P90+P132</f>
        <v>0</v>
      </c>
      <c r="Q89" s="100"/>
      <c r="R89" s="189">
        <f>R90+R132</f>
        <v>0.77943999999999991</v>
      </c>
      <c r="S89" s="100"/>
      <c r="T89" s="190">
        <f>T90+T132</f>
        <v>10.65268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77</v>
      </c>
      <c r="AU89" s="20" t="s">
        <v>119</v>
      </c>
      <c r="BK89" s="191">
        <f>BK90+BK132</f>
        <v>0</v>
      </c>
    </row>
    <row r="90" s="12" customFormat="1" ht="25.92" customHeight="1">
      <c r="A90" s="12"/>
      <c r="B90" s="192"/>
      <c r="C90" s="193"/>
      <c r="D90" s="194" t="s">
        <v>77</v>
      </c>
      <c r="E90" s="195" t="s">
        <v>151</v>
      </c>
      <c r="F90" s="195" t="s">
        <v>152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P91+P122</f>
        <v>0</v>
      </c>
      <c r="Q90" s="200"/>
      <c r="R90" s="201">
        <f>R91+R122</f>
        <v>0.00050000000000000001</v>
      </c>
      <c r="S90" s="200"/>
      <c r="T90" s="202">
        <f>T91+T122</f>
        <v>10.4824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78</v>
      </c>
      <c r="AY90" s="203" t="s">
        <v>153</v>
      </c>
      <c r="BK90" s="205">
        <f>BK91+BK122</f>
        <v>0</v>
      </c>
    </row>
    <row r="91" s="12" customFormat="1" ht="22.8" customHeight="1">
      <c r="A91" s="12"/>
      <c r="B91" s="192"/>
      <c r="C91" s="193"/>
      <c r="D91" s="194" t="s">
        <v>77</v>
      </c>
      <c r="E91" s="206" t="s">
        <v>206</v>
      </c>
      <c r="F91" s="206" t="s">
        <v>423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SUM(P92:P121)</f>
        <v>0</v>
      </c>
      <c r="Q91" s="200"/>
      <c r="R91" s="201">
        <f>SUM(R92:R121)</f>
        <v>0.00050000000000000001</v>
      </c>
      <c r="S91" s="200"/>
      <c r="T91" s="202">
        <f>SUM(T92:T121)</f>
        <v>10.4824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86</v>
      </c>
      <c r="AY91" s="203" t="s">
        <v>153</v>
      </c>
      <c r="BK91" s="205">
        <f>SUM(BK92:BK121)</f>
        <v>0</v>
      </c>
    </row>
    <row r="92" s="2" customFormat="1" ht="21.75" customHeight="1">
      <c r="A92" s="42"/>
      <c r="B92" s="43"/>
      <c r="C92" s="208" t="s">
        <v>86</v>
      </c>
      <c r="D92" s="208" t="s">
        <v>155</v>
      </c>
      <c r="E92" s="209" t="s">
        <v>494</v>
      </c>
      <c r="F92" s="210" t="s">
        <v>495</v>
      </c>
      <c r="G92" s="211" t="s">
        <v>158</v>
      </c>
      <c r="H92" s="212">
        <v>2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2.2000000000000002</v>
      </c>
      <c r="T92" s="218">
        <f>S92*H92</f>
        <v>4.4000000000000004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159</v>
      </c>
      <c r="AT92" s="219" t="s">
        <v>155</v>
      </c>
      <c r="AU92" s="219" t="s">
        <v>88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159</v>
      </c>
      <c r="BM92" s="219" t="s">
        <v>1305</v>
      </c>
    </row>
    <row r="93" s="2" customFormat="1">
      <c r="A93" s="42"/>
      <c r="B93" s="43"/>
      <c r="C93" s="44"/>
      <c r="D93" s="221" t="s">
        <v>161</v>
      </c>
      <c r="E93" s="44"/>
      <c r="F93" s="222" t="s">
        <v>497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88</v>
      </c>
    </row>
    <row r="94" s="14" customFormat="1">
      <c r="A94" s="14"/>
      <c r="B94" s="236"/>
      <c r="C94" s="237"/>
      <c r="D94" s="221" t="s">
        <v>163</v>
      </c>
      <c r="E94" s="238" t="s">
        <v>32</v>
      </c>
      <c r="F94" s="239" t="s">
        <v>1306</v>
      </c>
      <c r="G94" s="237"/>
      <c r="H94" s="240">
        <v>2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163</v>
      </c>
      <c r="AU94" s="246" t="s">
        <v>88</v>
      </c>
      <c r="AV94" s="14" t="s">
        <v>88</v>
      </c>
      <c r="AW94" s="14" t="s">
        <v>39</v>
      </c>
      <c r="AX94" s="14" t="s">
        <v>86</v>
      </c>
      <c r="AY94" s="246" t="s">
        <v>153</v>
      </c>
    </row>
    <row r="95" s="2" customFormat="1" ht="16.5" customHeight="1">
      <c r="A95" s="42"/>
      <c r="B95" s="43"/>
      <c r="C95" s="208" t="s">
        <v>88</v>
      </c>
      <c r="D95" s="208" t="s">
        <v>155</v>
      </c>
      <c r="E95" s="209" t="s">
        <v>1307</v>
      </c>
      <c r="F95" s="210" t="s">
        <v>1308</v>
      </c>
      <c r="G95" s="211" t="s">
        <v>291</v>
      </c>
      <c r="H95" s="212">
        <v>40</v>
      </c>
      <c r="I95" s="213"/>
      <c r="J95" s="214">
        <f>ROUND(I95*H95,2)</f>
        <v>0</v>
      </c>
      <c r="K95" s="210" t="s">
        <v>32</v>
      </c>
      <c r="L95" s="48"/>
      <c r="M95" s="215" t="s">
        <v>32</v>
      </c>
      <c r="N95" s="216" t="s">
        <v>49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0.14699999999999999</v>
      </c>
      <c r="T95" s="218">
        <f>S95*H95</f>
        <v>5.8799999999999999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159</v>
      </c>
      <c r="AT95" s="219" t="s">
        <v>155</v>
      </c>
      <c r="AU95" s="219" t="s">
        <v>88</v>
      </c>
      <c r="AY95" s="20" t="s">
        <v>153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159</v>
      </c>
      <c r="BM95" s="219" t="s">
        <v>1309</v>
      </c>
    </row>
    <row r="96" s="2" customFormat="1">
      <c r="A96" s="42"/>
      <c r="B96" s="43"/>
      <c r="C96" s="44"/>
      <c r="D96" s="221" t="s">
        <v>161</v>
      </c>
      <c r="E96" s="44"/>
      <c r="F96" s="222" t="s">
        <v>1310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88</v>
      </c>
    </row>
    <row r="97" s="2" customFormat="1" ht="16.5" customHeight="1">
      <c r="A97" s="42"/>
      <c r="B97" s="43"/>
      <c r="C97" s="208" t="s">
        <v>172</v>
      </c>
      <c r="D97" s="208" t="s">
        <v>155</v>
      </c>
      <c r="E97" s="209" t="s">
        <v>1311</v>
      </c>
      <c r="F97" s="210" t="s">
        <v>1312</v>
      </c>
      <c r="G97" s="211" t="s">
        <v>291</v>
      </c>
      <c r="H97" s="212">
        <v>25</v>
      </c>
      <c r="I97" s="213"/>
      <c r="J97" s="214">
        <f>ROUND(I97*H97,2)</f>
        <v>0</v>
      </c>
      <c r="K97" s="210" t="s">
        <v>32</v>
      </c>
      <c r="L97" s="48"/>
      <c r="M97" s="215" t="s">
        <v>32</v>
      </c>
      <c r="N97" s="216" t="s">
        <v>49</v>
      </c>
      <c r="O97" s="88"/>
      <c r="P97" s="217">
        <f>O97*H97</f>
        <v>0</v>
      </c>
      <c r="Q97" s="217">
        <v>0</v>
      </c>
      <c r="R97" s="217">
        <f>Q97*H97</f>
        <v>0</v>
      </c>
      <c r="S97" s="217">
        <v>0.0070000000000000001</v>
      </c>
      <c r="T97" s="218">
        <f>S97*H97</f>
        <v>0.17500000000000002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19" t="s">
        <v>159</v>
      </c>
      <c r="AT97" s="219" t="s">
        <v>155</v>
      </c>
      <c r="AU97" s="219" t="s">
        <v>88</v>
      </c>
      <c r="AY97" s="20" t="s">
        <v>153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159</v>
      </c>
      <c r="BM97" s="219" t="s">
        <v>1313</v>
      </c>
    </row>
    <row r="98" s="2" customFormat="1">
      <c r="A98" s="42"/>
      <c r="B98" s="43"/>
      <c r="C98" s="44"/>
      <c r="D98" s="221" t="s">
        <v>161</v>
      </c>
      <c r="E98" s="44"/>
      <c r="F98" s="222" t="s">
        <v>1314</v>
      </c>
      <c r="G98" s="44"/>
      <c r="H98" s="44"/>
      <c r="I98" s="223"/>
      <c r="J98" s="44"/>
      <c r="K98" s="44"/>
      <c r="L98" s="48"/>
      <c r="M98" s="224"/>
      <c r="N98" s="22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161</v>
      </c>
      <c r="AU98" s="20" t="s">
        <v>88</v>
      </c>
    </row>
    <row r="99" s="2" customFormat="1" ht="21.75" customHeight="1">
      <c r="A99" s="42"/>
      <c r="B99" s="43"/>
      <c r="C99" s="208" t="s">
        <v>159</v>
      </c>
      <c r="D99" s="208" t="s">
        <v>155</v>
      </c>
      <c r="E99" s="209" t="s">
        <v>1315</v>
      </c>
      <c r="F99" s="210" t="s">
        <v>1316</v>
      </c>
      <c r="G99" s="211" t="s">
        <v>291</v>
      </c>
      <c r="H99" s="212">
        <v>10.6</v>
      </c>
      <c r="I99" s="213"/>
      <c r="J99" s="214">
        <f>ROUND(I99*H99,2)</f>
        <v>0</v>
      </c>
      <c r="K99" s="210" t="s">
        <v>32</v>
      </c>
      <c r="L99" s="48"/>
      <c r="M99" s="215" t="s">
        <v>32</v>
      </c>
      <c r="N99" s="216" t="s">
        <v>49</v>
      </c>
      <c r="O99" s="88"/>
      <c r="P99" s="217">
        <f>O99*H99</f>
        <v>0</v>
      </c>
      <c r="Q99" s="217">
        <v>0</v>
      </c>
      <c r="R99" s="217">
        <f>Q99*H99</f>
        <v>0</v>
      </c>
      <c r="S99" s="217">
        <v>0.001</v>
      </c>
      <c r="T99" s="218">
        <f>S99*H99</f>
        <v>0.0106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19" t="s">
        <v>159</v>
      </c>
      <c r="AT99" s="219" t="s">
        <v>155</v>
      </c>
      <c r="AU99" s="219" t="s">
        <v>88</v>
      </c>
      <c r="AY99" s="20" t="s">
        <v>153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159</v>
      </c>
      <c r="BM99" s="219" t="s">
        <v>1317</v>
      </c>
    </row>
    <row r="100" s="2" customFormat="1">
      <c r="A100" s="42"/>
      <c r="B100" s="43"/>
      <c r="C100" s="44"/>
      <c r="D100" s="221" t="s">
        <v>161</v>
      </c>
      <c r="E100" s="44"/>
      <c r="F100" s="222" t="s">
        <v>1318</v>
      </c>
      <c r="G100" s="44"/>
      <c r="H100" s="44"/>
      <c r="I100" s="223"/>
      <c r="J100" s="44"/>
      <c r="K100" s="44"/>
      <c r="L100" s="48"/>
      <c r="M100" s="224"/>
      <c r="N100" s="225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161</v>
      </c>
      <c r="AU100" s="20" t="s">
        <v>88</v>
      </c>
    </row>
    <row r="101" s="13" customFormat="1">
      <c r="A101" s="13"/>
      <c r="B101" s="226"/>
      <c r="C101" s="227"/>
      <c r="D101" s="221" t="s">
        <v>163</v>
      </c>
      <c r="E101" s="228" t="s">
        <v>32</v>
      </c>
      <c r="F101" s="229" t="s">
        <v>1319</v>
      </c>
      <c r="G101" s="227"/>
      <c r="H101" s="228" t="s">
        <v>32</v>
      </c>
      <c r="I101" s="230"/>
      <c r="J101" s="227"/>
      <c r="K101" s="227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163</v>
      </c>
      <c r="AU101" s="235" t="s">
        <v>88</v>
      </c>
      <c r="AV101" s="13" t="s">
        <v>86</v>
      </c>
      <c r="AW101" s="13" t="s">
        <v>39</v>
      </c>
      <c r="AX101" s="13" t="s">
        <v>78</v>
      </c>
      <c r="AY101" s="235" t="s">
        <v>153</v>
      </c>
    </row>
    <row r="102" s="14" customFormat="1">
      <c r="A102" s="14"/>
      <c r="B102" s="236"/>
      <c r="C102" s="237"/>
      <c r="D102" s="221" t="s">
        <v>163</v>
      </c>
      <c r="E102" s="238" t="s">
        <v>32</v>
      </c>
      <c r="F102" s="239" t="s">
        <v>1320</v>
      </c>
      <c r="G102" s="237"/>
      <c r="H102" s="240">
        <v>6.0999999999999996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163</v>
      </c>
      <c r="AU102" s="246" t="s">
        <v>88</v>
      </c>
      <c r="AV102" s="14" t="s">
        <v>88</v>
      </c>
      <c r="AW102" s="14" t="s">
        <v>39</v>
      </c>
      <c r="AX102" s="14" t="s">
        <v>78</v>
      </c>
      <c r="AY102" s="246" t="s">
        <v>153</v>
      </c>
    </row>
    <row r="103" s="13" customFormat="1">
      <c r="A103" s="13"/>
      <c r="B103" s="226"/>
      <c r="C103" s="227"/>
      <c r="D103" s="221" t="s">
        <v>163</v>
      </c>
      <c r="E103" s="228" t="s">
        <v>32</v>
      </c>
      <c r="F103" s="229" t="s">
        <v>1321</v>
      </c>
      <c r="G103" s="227"/>
      <c r="H103" s="228" t="s">
        <v>32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163</v>
      </c>
      <c r="AU103" s="235" t="s">
        <v>88</v>
      </c>
      <c r="AV103" s="13" t="s">
        <v>86</v>
      </c>
      <c r="AW103" s="13" t="s">
        <v>39</v>
      </c>
      <c r="AX103" s="13" t="s">
        <v>78</v>
      </c>
      <c r="AY103" s="235" t="s">
        <v>153</v>
      </c>
    </row>
    <row r="104" s="14" customFormat="1">
      <c r="A104" s="14"/>
      <c r="B104" s="236"/>
      <c r="C104" s="237"/>
      <c r="D104" s="221" t="s">
        <v>163</v>
      </c>
      <c r="E104" s="238" t="s">
        <v>32</v>
      </c>
      <c r="F104" s="239" t="s">
        <v>1322</v>
      </c>
      <c r="G104" s="237"/>
      <c r="H104" s="240">
        <v>1.5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163</v>
      </c>
      <c r="AU104" s="246" t="s">
        <v>88</v>
      </c>
      <c r="AV104" s="14" t="s">
        <v>88</v>
      </c>
      <c r="AW104" s="14" t="s">
        <v>39</v>
      </c>
      <c r="AX104" s="14" t="s">
        <v>78</v>
      </c>
      <c r="AY104" s="246" t="s">
        <v>153</v>
      </c>
    </row>
    <row r="105" s="13" customFormat="1">
      <c r="A105" s="13"/>
      <c r="B105" s="226"/>
      <c r="C105" s="227"/>
      <c r="D105" s="221" t="s">
        <v>163</v>
      </c>
      <c r="E105" s="228" t="s">
        <v>32</v>
      </c>
      <c r="F105" s="229" t="s">
        <v>1323</v>
      </c>
      <c r="G105" s="227"/>
      <c r="H105" s="228" t="s">
        <v>32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163</v>
      </c>
      <c r="AU105" s="235" t="s">
        <v>88</v>
      </c>
      <c r="AV105" s="13" t="s">
        <v>86</v>
      </c>
      <c r="AW105" s="13" t="s">
        <v>39</v>
      </c>
      <c r="AX105" s="13" t="s">
        <v>78</v>
      </c>
      <c r="AY105" s="235" t="s">
        <v>153</v>
      </c>
    </row>
    <row r="106" s="14" customFormat="1">
      <c r="A106" s="14"/>
      <c r="B106" s="236"/>
      <c r="C106" s="237"/>
      <c r="D106" s="221" t="s">
        <v>163</v>
      </c>
      <c r="E106" s="238" t="s">
        <v>32</v>
      </c>
      <c r="F106" s="239" t="s">
        <v>1324</v>
      </c>
      <c r="G106" s="237"/>
      <c r="H106" s="240">
        <v>3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163</v>
      </c>
      <c r="AU106" s="246" t="s">
        <v>88</v>
      </c>
      <c r="AV106" s="14" t="s">
        <v>88</v>
      </c>
      <c r="AW106" s="14" t="s">
        <v>39</v>
      </c>
      <c r="AX106" s="14" t="s">
        <v>78</v>
      </c>
      <c r="AY106" s="246" t="s">
        <v>153</v>
      </c>
    </row>
    <row r="107" s="15" customFormat="1">
      <c r="A107" s="15"/>
      <c r="B107" s="247"/>
      <c r="C107" s="248"/>
      <c r="D107" s="221" t="s">
        <v>163</v>
      </c>
      <c r="E107" s="249" t="s">
        <v>32</v>
      </c>
      <c r="F107" s="250" t="s">
        <v>167</v>
      </c>
      <c r="G107" s="248"/>
      <c r="H107" s="251">
        <v>10.6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163</v>
      </c>
      <c r="AU107" s="257" t="s">
        <v>88</v>
      </c>
      <c r="AV107" s="15" t="s">
        <v>159</v>
      </c>
      <c r="AW107" s="15" t="s">
        <v>39</v>
      </c>
      <c r="AX107" s="15" t="s">
        <v>86</v>
      </c>
      <c r="AY107" s="257" t="s">
        <v>153</v>
      </c>
    </row>
    <row r="108" s="2" customFormat="1" ht="21.75" customHeight="1">
      <c r="A108" s="42"/>
      <c r="B108" s="43"/>
      <c r="C108" s="208" t="s">
        <v>182</v>
      </c>
      <c r="D108" s="208" t="s">
        <v>155</v>
      </c>
      <c r="E108" s="209" t="s">
        <v>1325</v>
      </c>
      <c r="F108" s="210" t="s">
        <v>1326</v>
      </c>
      <c r="G108" s="211" t="s">
        <v>291</v>
      </c>
      <c r="H108" s="212">
        <v>5.5999999999999996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0.0030000000000000001</v>
      </c>
      <c r="T108" s="218">
        <f>S108*H108</f>
        <v>0.016799999999999999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159</v>
      </c>
      <c r="AT108" s="219" t="s">
        <v>155</v>
      </c>
      <c r="AU108" s="219" t="s">
        <v>88</v>
      </c>
      <c r="AY108" s="20" t="s">
        <v>153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159</v>
      </c>
      <c r="BM108" s="219" t="s">
        <v>1327</v>
      </c>
    </row>
    <row r="109" s="2" customFormat="1">
      <c r="A109" s="42"/>
      <c r="B109" s="43"/>
      <c r="C109" s="44"/>
      <c r="D109" s="221" t="s">
        <v>161</v>
      </c>
      <c r="E109" s="44"/>
      <c r="F109" s="222" t="s">
        <v>1328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161</v>
      </c>
      <c r="AU109" s="20" t="s">
        <v>88</v>
      </c>
    </row>
    <row r="110" s="13" customFormat="1">
      <c r="A110" s="13"/>
      <c r="B110" s="226"/>
      <c r="C110" s="227"/>
      <c r="D110" s="221" t="s">
        <v>163</v>
      </c>
      <c r="E110" s="228" t="s">
        <v>32</v>
      </c>
      <c r="F110" s="229" t="s">
        <v>1319</v>
      </c>
      <c r="G110" s="227"/>
      <c r="H110" s="228" t="s">
        <v>32</v>
      </c>
      <c r="I110" s="230"/>
      <c r="J110" s="227"/>
      <c r="K110" s="227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163</v>
      </c>
      <c r="AU110" s="235" t="s">
        <v>88</v>
      </c>
      <c r="AV110" s="13" t="s">
        <v>86</v>
      </c>
      <c r="AW110" s="13" t="s">
        <v>39</v>
      </c>
      <c r="AX110" s="13" t="s">
        <v>78</v>
      </c>
      <c r="AY110" s="235" t="s">
        <v>153</v>
      </c>
    </row>
    <row r="111" s="14" customFormat="1">
      <c r="A111" s="14"/>
      <c r="B111" s="236"/>
      <c r="C111" s="237"/>
      <c r="D111" s="221" t="s">
        <v>163</v>
      </c>
      <c r="E111" s="238" t="s">
        <v>32</v>
      </c>
      <c r="F111" s="239" t="s">
        <v>1329</v>
      </c>
      <c r="G111" s="237"/>
      <c r="H111" s="240">
        <v>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163</v>
      </c>
      <c r="AU111" s="246" t="s">
        <v>88</v>
      </c>
      <c r="AV111" s="14" t="s">
        <v>88</v>
      </c>
      <c r="AW111" s="14" t="s">
        <v>39</v>
      </c>
      <c r="AX111" s="14" t="s">
        <v>78</v>
      </c>
      <c r="AY111" s="246" t="s">
        <v>153</v>
      </c>
    </row>
    <row r="112" s="13" customFormat="1">
      <c r="A112" s="13"/>
      <c r="B112" s="226"/>
      <c r="C112" s="227"/>
      <c r="D112" s="221" t="s">
        <v>163</v>
      </c>
      <c r="E112" s="228" t="s">
        <v>32</v>
      </c>
      <c r="F112" s="229" t="s">
        <v>1330</v>
      </c>
      <c r="G112" s="227"/>
      <c r="H112" s="228" t="s">
        <v>32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163</v>
      </c>
      <c r="AU112" s="235" t="s">
        <v>88</v>
      </c>
      <c r="AV112" s="13" t="s">
        <v>86</v>
      </c>
      <c r="AW112" s="13" t="s">
        <v>39</v>
      </c>
      <c r="AX112" s="13" t="s">
        <v>78</v>
      </c>
      <c r="AY112" s="235" t="s">
        <v>153</v>
      </c>
    </row>
    <row r="113" s="14" customFormat="1">
      <c r="A113" s="14"/>
      <c r="B113" s="236"/>
      <c r="C113" s="237"/>
      <c r="D113" s="221" t="s">
        <v>163</v>
      </c>
      <c r="E113" s="238" t="s">
        <v>32</v>
      </c>
      <c r="F113" s="239" t="s">
        <v>1331</v>
      </c>
      <c r="G113" s="237"/>
      <c r="H113" s="240">
        <v>0.59999999999999998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163</v>
      </c>
      <c r="AU113" s="246" t="s">
        <v>88</v>
      </c>
      <c r="AV113" s="14" t="s">
        <v>88</v>
      </c>
      <c r="AW113" s="14" t="s">
        <v>39</v>
      </c>
      <c r="AX113" s="14" t="s">
        <v>78</v>
      </c>
      <c r="AY113" s="246" t="s">
        <v>153</v>
      </c>
    </row>
    <row r="114" s="15" customFormat="1">
      <c r="A114" s="15"/>
      <c r="B114" s="247"/>
      <c r="C114" s="248"/>
      <c r="D114" s="221" t="s">
        <v>163</v>
      </c>
      <c r="E114" s="249" t="s">
        <v>32</v>
      </c>
      <c r="F114" s="250" t="s">
        <v>167</v>
      </c>
      <c r="G114" s="248"/>
      <c r="H114" s="251">
        <v>5.5999999999999996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163</v>
      </c>
      <c r="AU114" s="257" t="s">
        <v>88</v>
      </c>
      <c r="AV114" s="15" t="s">
        <v>159</v>
      </c>
      <c r="AW114" s="15" t="s">
        <v>39</v>
      </c>
      <c r="AX114" s="15" t="s">
        <v>86</v>
      </c>
      <c r="AY114" s="257" t="s">
        <v>153</v>
      </c>
    </row>
    <row r="115" s="2" customFormat="1" ht="16.5" customHeight="1">
      <c r="A115" s="42"/>
      <c r="B115" s="43"/>
      <c r="C115" s="208" t="s">
        <v>188</v>
      </c>
      <c r="D115" s="208" t="s">
        <v>155</v>
      </c>
      <c r="E115" s="209" t="s">
        <v>1332</v>
      </c>
      <c r="F115" s="210" t="s">
        <v>1333</v>
      </c>
      <c r="G115" s="211" t="s">
        <v>291</v>
      </c>
      <c r="H115" s="212">
        <v>50</v>
      </c>
      <c r="I115" s="213"/>
      <c r="J115" s="214">
        <f>ROUND(I115*H115,2)</f>
        <v>0</v>
      </c>
      <c r="K115" s="210" t="s">
        <v>32</v>
      </c>
      <c r="L115" s="48"/>
      <c r="M115" s="215" t="s">
        <v>32</v>
      </c>
      <c r="N115" s="216" t="s">
        <v>49</v>
      </c>
      <c r="O115" s="88"/>
      <c r="P115" s="217">
        <f>O115*H115</f>
        <v>0</v>
      </c>
      <c r="Q115" s="217">
        <v>1.0000000000000001E-05</v>
      </c>
      <c r="R115" s="217">
        <f>Q115*H115</f>
        <v>0.00050000000000000001</v>
      </c>
      <c r="S115" s="217">
        <v>0</v>
      </c>
      <c r="T115" s="21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19" t="s">
        <v>159</v>
      </c>
      <c r="AT115" s="219" t="s">
        <v>155</v>
      </c>
      <c r="AU115" s="219" t="s">
        <v>88</v>
      </c>
      <c r="AY115" s="20" t="s">
        <v>153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159</v>
      </c>
      <c r="BM115" s="219" t="s">
        <v>1334</v>
      </c>
    </row>
    <row r="116" s="2" customFormat="1">
      <c r="A116" s="42"/>
      <c r="B116" s="43"/>
      <c r="C116" s="44"/>
      <c r="D116" s="221" t="s">
        <v>161</v>
      </c>
      <c r="E116" s="44"/>
      <c r="F116" s="222" t="s">
        <v>1335</v>
      </c>
      <c r="G116" s="44"/>
      <c r="H116" s="44"/>
      <c r="I116" s="223"/>
      <c r="J116" s="44"/>
      <c r="K116" s="44"/>
      <c r="L116" s="48"/>
      <c r="M116" s="224"/>
      <c r="N116" s="22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161</v>
      </c>
      <c r="AU116" s="20" t="s">
        <v>88</v>
      </c>
    </row>
    <row r="117" s="14" customFormat="1">
      <c r="A117" s="14"/>
      <c r="B117" s="236"/>
      <c r="C117" s="237"/>
      <c r="D117" s="221" t="s">
        <v>163</v>
      </c>
      <c r="E117" s="238" t="s">
        <v>32</v>
      </c>
      <c r="F117" s="239" t="s">
        <v>1336</v>
      </c>
      <c r="G117" s="237"/>
      <c r="H117" s="240">
        <v>50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163</v>
      </c>
      <c r="AU117" s="246" t="s">
        <v>88</v>
      </c>
      <c r="AV117" s="14" t="s">
        <v>88</v>
      </c>
      <c r="AW117" s="14" t="s">
        <v>39</v>
      </c>
      <c r="AX117" s="14" t="s">
        <v>86</v>
      </c>
      <c r="AY117" s="246" t="s">
        <v>153</v>
      </c>
    </row>
    <row r="118" s="2" customFormat="1" ht="21.75" customHeight="1">
      <c r="A118" s="42"/>
      <c r="B118" s="43"/>
      <c r="C118" s="208" t="s">
        <v>193</v>
      </c>
      <c r="D118" s="208" t="s">
        <v>155</v>
      </c>
      <c r="E118" s="209" t="s">
        <v>1337</v>
      </c>
      <c r="F118" s="210" t="s">
        <v>1338</v>
      </c>
      <c r="G118" s="211" t="s">
        <v>559</v>
      </c>
      <c r="H118" s="212">
        <v>3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159</v>
      </c>
      <c r="AT118" s="219" t="s">
        <v>155</v>
      </c>
      <c r="AU118" s="219" t="s">
        <v>88</v>
      </c>
      <c r="AY118" s="20" t="s">
        <v>153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159</v>
      </c>
      <c r="BM118" s="219" t="s">
        <v>1339</v>
      </c>
    </row>
    <row r="119" s="2" customFormat="1">
      <c r="A119" s="42"/>
      <c r="B119" s="43"/>
      <c r="C119" s="44"/>
      <c r="D119" s="221" t="s">
        <v>161</v>
      </c>
      <c r="E119" s="44"/>
      <c r="F119" s="222" t="s">
        <v>1338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161</v>
      </c>
      <c r="AU119" s="20" t="s">
        <v>88</v>
      </c>
    </row>
    <row r="120" s="2" customFormat="1" ht="21.75" customHeight="1">
      <c r="A120" s="42"/>
      <c r="B120" s="43"/>
      <c r="C120" s="208" t="s">
        <v>200</v>
      </c>
      <c r="D120" s="208" t="s">
        <v>155</v>
      </c>
      <c r="E120" s="209" t="s">
        <v>1340</v>
      </c>
      <c r="F120" s="210" t="s">
        <v>1341</v>
      </c>
      <c r="G120" s="211" t="s">
        <v>559</v>
      </c>
      <c r="H120" s="212">
        <v>1</v>
      </c>
      <c r="I120" s="213"/>
      <c r="J120" s="214">
        <f>ROUND(I120*H120,2)</f>
        <v>0</v>
      </c>
      <c r="K120" s="210" t="s">
        <v>32</v>
      </c>
      <c r="L120" s="48"/>
      <c r="M120" s="215" t="s">
        <v>32</v>
      </c>
      <c r="N120" s="216" t="s">
        <v>49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159</v>
      </c>
      <c r="AT120" s="219" t="s">
        <v>155</v>
      </c>
      <c r="AU120" s="219" t="s">
        <v>88</v>
      </c>
      <c r="AY120" s="20" t="s">
        <v>153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159</v>
      </c>
      <c r="BM120" s="219" t="s">
        <v>1342</v>
      </c>
    </row>
    <row r="121" s="2" customFormat="1">
      <c r="A121" s="42"/>
      <c r="B121" s="43"/>
      <c r="C121" s="44"/>
      <c r="D121" s="221" t="s">
        <v>161</v>
      </c>
      <c r="E121" s="44"/>
      <c r="F121" s="222" t="s">
        <v>1343</v>
      </c>
      <c r="G121" s="44"/>
      <c r="H121" s="44"/>
      <c r="I121" s="223"/>
      <c r="J121" s="44"/>
      <c r="K121" s="44"/>
      <c r="L121" s="48"/>
      <c r="M121" s="224"/>
      <c r="N121" s="22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161</v>
      </c>
      <c r="AU121" s="20" t="s">
        <v>88</v>
      </c>
    </row>
    <row r="122" s="12" customFormat="1" ht="22.8" customHeight="1">
      <c r="A122" s="12"/>
      <c r="B122" s="192"/>
      <c r="C122" s="193"/>
      <c r="D122" s="194" t="s">
        <v>77</v>
      </c>
      <c r="E122" s="206" t="s">
        <v>574</v>
      </c>
      <c r="F122" s="206" t="s">
        <v>575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SUM(P123:P131)</f>
        <v>0</v>
      </c>
      <c r="Q122" s="200"/>
      <c r="R122" s="201">
        <f>SUM(R123:R131)</f>
        <v>0</v>
      </c>
      <c r="S122" s="200"/>
      <c r="T122" s="202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86</v>
      </c>
      <c r="AT122" s="204" t="s">
        <v>77</v>
      </c>
      <c r="AU122" s="204" t="s">
        <v>86</v>
      </c>
      <c r="AY122" s="203" t="s">
        <v>153</v>
      </c>
      <c r="BK122" s="205">
        <f>SUM(BK123:BK131)</f>
        <v>0</v>
      </c>
    </row>
    <row r="123" s="2" customFormat="1" ht="21.75" customHeight="1">
      <c r="A123" s="42"/>
      <c r="B123" s="43"/>
      <c r="C123" s="208" t="s">
        <v>206</v>
      </c>
      <c r="D123" s="208" t="s">
        <v>155</v>
      </c>
      <c r="E123" s="209" t="s">
        <v>1344</v>
      </c>
      <c r="F123" s="210" t="s">
        <v>1345</v>
      </c>
      <c r="G123" s="211" t="s">
        <v>196</v>
      </c>
      <c r="H123" s="212">
        <v>10.653000000000001</v>
      </c>
      <c r="I123" s="213"/>
      <c r="J123" s="214">
        <f>ROUND(I123*H123,2)</f>
        <v>0</v>
      </c>
      <c r="K123" s="210" t="s">
        <v>32</v>
      </c>
      <c r="L123" s="48"/>
      <c r="M123" s="215" t="s">
        <v>32</v>
      </c>
      <c r="N123" s="216" t="s">
        <v>49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159</v>
      </c>
      <c r="AT123" s="219" t="s">
        <v>155</v>
      </c>
      <c r="AU123" s="219" t="s">
        <v>88</v>
      </c>
      <c r="AY123" s="20" t="s">
        <v>153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159</v>
      </c>
      <c r="BM123" s="219" t="s">
        <v>1346</v>
      </c>
    </row>
    <row r="124" s="2" customFormat="1">
      <c r="A124" s="42"/>
      <c r="B124" s="43"/>
      <c r="C124" s="44"/>
      <c r="D124" s="221" t="s">
        <v>161</v>
      </c>
      <c r="E124" s="44"/>
      <c r="F124" s="222" t="s">
        <v>1347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161</v>
      </c>
      <c r="AU124" s="20" t="s">
        <v>88</v>
      </c>
    </row>
    <row r="125" s="2" customFormat="1" ht="16.5" customHeight="1">
      <c r="A125" s="42"/>
      <c r="B125" s="43"/>
      <c r="C125" s="208" t="s">
        <v>213</v>
      </c>
      <c r="D125" s="208" t="s">
        <v>155</v>
      </c>
      <c r="E125" s="209" t="s">
        <v>582</v>
      </c>
      <c r="F125" s="210" t="s">
        <v>583</v>
      </c>
      <c r="G125" s="211" t="s">
        <v>196</v>
      </c>
      <c r="H125" s="212">
        <v>10.653000000000001</v>
      </c>
      <c r="I125" s="213"/>
      <c r="J125" s="214">
        <f>ROUND(I125*H125,2)</f>
        <v>0</v>
      </c>
      <c r="K125" s="210" t="s">
        <v>32</v>
      </c>
      <c r="L125" s="48"/>
      <c r="M125" s="215" t="s">
        <v>32</v>
      </c>
      <c r="N125" s="216" t="s">
        <v>49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159</v>
      </c>
      <c r="AT125" s="219" t="s">
        <v>155</v>
      </c>
      <c r="AU125" s="219" t="s">
        <v>88</v>
      </c>
      <c r="AY125" s="20" t="s">
        <v>153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159</v>
      </c>
      <c r="BM125" s="219" t="s">
        <v>1348</v>
      </c>
    </row>
    <row r="126" s="2" customFormat="1">
      <c r="A126" s="42"/>
      <c r="B126" s="43"/>
      <c r="C126" s="44"/>
      <c r="D126" s="221" t="s">
        <v>161</v>
      </c>
      <c r="E126" s="44"/>
      <c r="F126" s="222" t="s">
        <v>585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161</v>
      </c>
      <c r="AU126" s="20" t="s">
        <v>88</v>
      </c>
    </row>
    <row r="127" s="2" customFormat="1" ht="16.5" customHeight="1">
      <c r="A127" s="42"/>
      <c r="B127" s="43"/>
      <c r="C127" s="208" t="s">
        <v>221</v>
      </c>
      <c r="D127" s="208" t="s">
        <v>155</v>
      </c>
      <c r="E127" s="209" t="s">
        <v>587</v>
      </c>
      <c r="F127" s="210" t="s">
        <v>588</v>
      </c>
      <c r="G127" s="211" t="s">
        <v>196</v>
      </c>
      <c r="H127" s="212">
        <v>138.489</v>
      </c>
      <c r="I127" s="213"/>
      <c r="J127" s="214">
        <f>ROUND(I127*H127,2)</f>
        <v>0</v>
      </c>
      <c r="K127" s="210" t="s">
        <v>32</v>
      </c>
      <c r="L127" s="48"/>
      <c r="M127" s="215" t="s">
        <v>32</v>
      </c>
      <c r="N127" s="216" t="s">
        <v>49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159</v>
      </c>
      <c r="AT127" s="219" t="s">
        <v>155</v>
      </c>
      <c r="AU127" s="219" t="s">
        <v>88</v>
      </c>
      <c r="AY127" s="20" t="s">
        <v>153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159</v>
      </c>
      <c r="BM127" s="219" t="s">
        <v>1349</v>
      </c>
    </row>
    <row r="128" s="2" customFormat="1">
      <c r="A128" s="42"/>
      <c r="B128" s="43"/>
      <c r="C128" s="44"/>
      <c r="D128" s="221" t="s">
        <v>161</v>
      </c>
      <c r="E128" s="44"/>
      <c r="F128" s="222" t="s">
        <v>590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161</v>
      </c>
      <c r="AU128" s="20" t="s">
        <v>88</v>
      </c>
    </row>
    <row r="129" s="14" customFormat="1">
      <c r="A129" s="14"/>
      <c r="B129" s="236"/>
      <c r="C129" s="237"/>
      <c r="D129" s="221" t="s">
        <v>163</v>
      </c>
      <c r="E129" s="238" t="s">
        <v>32</v>
      </c>
      <c r="F129" s="239" t="s">
        <v>1350</v>
      </c>
      <c r="G129" s="237"/>
      <c r="H129" s="240">
        <v>138.489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163</v>
      </c>
      <c r="AU129" s="246" t="s">
        <v>88</v>
      </c>
      <c r="AV129" s="14" t="s">
        <v>88</v>
      </c>
      <c r="AW129" s="14" t="s">
        <v>39</v>
      </c>
      <c r="AX129" s="14" t="s">
        <v>86</v>
      </c>
      <c r="AY129" s="246" t="s">
        <v>153</v>
      </c>
    </row>
    <row r="130" s="2" customFormat="1" ht="21.75" customHeight="1">
      <c r="A130" s="42"/>
      <c r="B130" s="43"/>
      <c r="C130" s="208" t="s">
        <v>229</v>
      </c>
      <c r="D130" s="208" t="s">
        <v>155</v>
      </c>
      <c r="E130" s="209" t="s">
        <v>593</v>
      </c>
      <c r="F130" s="210" t="s">
        <v>594</v>
      </c>
      <c r="G130" s="211" t="s">
        <v>196</v>
      </c>
      <c r="H130" s="212">
        <v>10.625</v>
      </c>
      <c r="I130" s="213"/>
      <c r="J130" s="214">
        <f>ROUND(I130*H130,2)</f>
        <v>0</v>
      </c>
      <c r="K130" s="210" t="s">
        <v>32</v>
      </c>
      <c r="L130" s="48"/>
      <c r="M130" s="215" t="s">
        <v>32</v>
      </c>
      <c r="N130" s="216" t="s">
        <v>49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159</v>
      </c>
      <c r="AT130" s="219" t="s">
        <v>155</v>
      </c>
      <c r="AU130" s="219" t="s">
        <v>88</v>
      </c>
      <c r="AY130" s="20" t="s">
        <v>153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159</v>
      </c>
      <c r="BM130" s="219" t="s">
        <v>1351</v>
      </c>
    </row>
    <row r="131" s="2" customFormat="1">
      <c r="A131" s="42"/>
      <c r="B131" s="43"/>
      <c r="C131" s="44"/>
      <c r="D131" s="221" t="s">
        <v>161</v>
      </c>
      <c r="E131" s="44"/>
      <c r="F131" s="222" t="s">
        <v>596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161</v>
      </c>
      <c r="AU131" s="20" t="s">
        <v>88</v>
      </c>
    </row>
    <row r="132" s="12" customFormat="1" ht="25.92" customHeight="1">
      <c r="A132" s="12"/>
      <c r="B132" s="192"/>
      <c r="C132" s="193"/>
      <c r="D132" s="194" t="s">
        <v>77</v>
      </c>
      <c r="E132" s="195" t="s">
        <v>604</v>
      </c>
      <c r="F132" s="195" t="s">
        <v>605</v>
      </c>
      <c r="G132" s="193"/>
      <c r="H132" s="193"/>
      <c r="I132" s="196"/>
      <c r="J132" s="197">
        <f>BK132</f>
        <v>0</v>
      </c>
      <c r="K132" s="193"/>
      <c r="L132" s="198"/>
      <c r="M132" s="199"/>
      <c r="N132" s="200"/>
      <c r="O132" s="200"/>
      <c r="P132" s="201">
        <f>P133+P147+P167+P199+P202+P289</f>
        <v>0</v>
      </c>
      <c r="Q132" s="200"/>
      <c r="R132" s="201">
        <f>R133+R147+R167+R199+R202+R289</f>
        <v>0.77893999999999997</v>
      </c>
      <c r="S132" s="200"/>
      <c r="T132" s="202">
        <f>T133+T147+T167+T199+T202+T289</f>
        <v>0.17027999999999999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3" t="s">
        <v>88</v>
      </c>
      <c r="AT132" s="204" t="s">
        <v>77</v>
      </c>
      <c r="AU132" s="204" t="s">
        <v>78</v>
      </c>
      <c r="AY132" s="203" t="s">
        <v>153</v>
      </c>
      <c r="BK132" s="205">
        <f>BK133+BK147+BK167+BK199+BK202+BK289</f>
        <v>0</v>
      </c>
    </row>
    <row r="133" s="12" customFormat="1" ht="22.8" customHeight="1">
      <c r="A133" s="12"/>
      <c r="B133" s="192"/>
      <c r="C133" s="193"/>
      <c r="D133" s="194" t="s">
        <v>77</v>
      </c>
      <c r="E133" s="206" t="s">
        <v>674</v>
      </c>
      <c r="F133" s="206" t="s">
        <v>675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SUM(P134:P146)</f>
        <v>0</v>
      </c>
      <c r="Q133" s="200"/>
      <c r="R133" s="201">
        <f>SUM(R134:R146)</f>
        <v>0.022159999999999999</v>
      </c>
      <c r="S133" s="200"/>
      <c r="T133" s="202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88</v>
      </c>
      <c r="AT133" s="204" t="s">
        <v>77</v>
      </c>
      <c r="AU133" s="204" t="s">
        <v>86</v>
      </c>
      <c r="AY133" s="203" t="s">
        <v>153</v>
      </c>
      <c r="BK133" s="205">
        <f>SUM(BK134:BK146)</f>
        <v>0</v>
      </c>
    </row>
    <row r="134" s="2" customFormat="1" ht="21.75" customHeight="1">
      <c r="A134" s="42"/>
      <c r="B134" s="43"/>
      <c r="C134" s="208" t="s">
        <v>237</v>
      </c>
      <c r="D134" s="208" t="s">
        <v>155</v>
      </c>
      <c r="E134" s="209" t="s">
        <v>1352</v>
      </c>
      <c r="F134" s="210" t="s">
        <v>1353</v>
      </c>
      <c r="G134" s="211" t="s">
        <v>291</v>
      </c>
      <c r="H134" s="212">
        <v>59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259</v>
      </c>
      <c r="AT134" s="219" t="s">
        <v>155</v>
      </c>
      <c r="AU134" s="219" t="s">
        <v>88</v>
      </c>
      <c r="AY134" s="20" t="s">
        <v>153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259</v>
      </c>
      <c r="BM134" s="219" t="s">
        <v>1354</v>
      </c>
    </row>
    <row r="135" s="2" customFormat="1">
      <c r="A135" s="42"/>
      <c r="B135" s="43"/>
      <c r="C135" s="44"/>
      <c r="D135" s="221" t="s">
        <v>161</v>
      </c>
      <c r="E135" s="44"/>
      <c r="F135" s="222" t="s">
        <v>1355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161</v>
      </c>
      <c r="AU135" s="20" t="s">
        <v>88</v>
      </c>
    </row>
    <row r="136" s="14" customFormat="1">
      <c r="A136" s="14"/>
      <c r="B136" s="236"/>
      <c r="C136" s="237"/>
      <c r="D136" s="221" t="s">
        <v>163</v>
      </c>
      <c r="E136" s="238" t="s">
        <v>32</v>
      </c>
      <c r="F136" s="239" t="s">
        <v>1356</v>
      </c>
      <c r="G136" s="237"/>
      <c r="H136" s="240">
        <v>59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163</v>
      </c>
      <c r="AU136" s="246" t="s">
        <v>88</v>
      </c>
      <c r="AV136" s="14" t="s">
        <v>88</v>
      </c>
      <c r="AW136" s="14" t="s">
        <v>39</v>
      </c>
      <c r="AX136" s="14" t="s">
        <v>86</v>
      </c>
      <c r="AY136" s="246" t="s">
        <v>153</v>
      </c>
    </row>
    <row r="137" s="2" customFormat="1" ht="16.5" customHeight="1">
      <c r="A137" s="42"/>
      <c r="B137" s="43"/>
      <c r="C137" s="258" t="s">
        <v>245</v>
      </c>
      <c r="D137" s="258" t="s">
        <v>266</v>
      </c>
      <c r="E137" s="259" t="s">
        <v>1357</v>
      </c>
      <c r="F137" s="260" t="s">
        <v>1358</v>
      </c>
      <c r="G137" s="261" t="s">
        <v>291</v>
      </c>
      <c r="H137" s="262">
        <v>20</v>
      </c>
      <c r="I137" s="263"/>
      <c r="J137" s="264">
        <f>ROUND(I137*H137,2)</f>
        <v>0</v>
      </c>
      <c r="K137" s="260" t="s">
        <v>32</v>
      </c>
      <c r="L137" s="265"/>
      <c r="M137" s="266" t="s">
        <v>32</v>
      </c>
      <c r="N137" s="267" t="s">
        <v>49</v>
      </c>
      <c r="O137" s="88"/>
      <c r="P137" s="217">
        <f>O137*H137</f>
        <v>0</v>
      </c>
      <c r="Q137" s="217">
        <v>0.00054000000000000001</v>
      </c>
      <c r="R137" s="217">
        <f>Q137*H137</f>
        <v>0.010800000000000001</v>
      </c>
      <c r="S137" s="217">
        <v>0</v>
      </c>
      <c r="T137" s="21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19" t="s">
        <v>365</v>
      </c>
      <c r="AT137" s="219" t="s">
        <v>266</v>
      </c>
      <c r="AU137" s="219" t="s">
        <v>88</v>
      </c>
      <c r="AY137" s="20" t="s">
        <v>153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259</v>
      </c>
      <c r="BM137" s="219" t="s">
        <v>1359</v>
      </c>
    </row>
    <row r="138" s="2" customFormat="1">
      <c r="A138" s="42"/>
      <c r="B138" s="43"/>
      <c r="C138" s="44"/>
      <c r="D138" s="221" t="s">
        <v>161</v>
      </c>
      <c r="E138" s="44"/>
      <c r="F138" s="222" t="s">
        <v>1358</v>
      </c>
      <c r="G138" s="44"/>
      <c r="H138" s="44"/>
      <c r="I138" s="223"/>
      <c r="J138" s="44"/>
      <c r="K138" s="44"/>
      <c r="L138" s="48"/>
      <c r="M138" s="224"/>
      <c r="N138" s="22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161</v>
      </c>
      <c r="AU138" s="20" t="s">
        <v>88</v>
      </c>
    </row>
    <row r="139" s="2" customFormat="1" ht="16.5" customHeight="1">
      <c r="A139" s="42"/>
      <c r="B139" s="43"/>
      <c r="C139" s="258" t="s">
        <v>8</v>
      </c>
      <c r="D139" s="258" t="s">
        <v>266</v>
      </c>
      <c r="E139" s="259" t="s">
        <v>1360</v>
      </c>
      <c r="F139" s="260" t="s">
        <v>1361</v>
      </c>
      <c r="G139" s="261" t="s">
        <v>291</v>
      </c>
      <c r="H139" s="262">
        <v>20</v>
      </c>
      <c r="I139" s="263"/>
      <c r="J139" s="264">
        <f>ROUND(I139*H139,2)</f>
        <v>0</v>
      </c>
      <c r="K139" s="260" t="s">
        <v>32</v>
      </c>
      <c r="L139" s="265"/>
      <c r="M139" s="266" t="s">
        <v>32</v>
      </c>
      <c r="N139" s="267" t="s">
        <v>49</v>
      </c>
      <c r="O139" s="88"/>
      <c r="P139" s="217">
        <f>O139*H139</f>
        <v>0</v>
      </c>
      <c r="Q139" s="217">
        <v>0.00027</v>
      </c>
      <c r="R139" s="217">
        <f>Q139*H139</f>
        <v>0.0054000000000000003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365</v>
      </c>
      <c r="AT139" s="219" t="s">
        <v>266</v>
      </c>
      <c r="AU139" s="219" t="s">
        <v>88</v>
      </c>
      <c r="AY139" s="20" t="s">
        <v>153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259</v>
      </c>
      <c r="BM139" s="219" t="s">
        <v>1362</v>
      </c>
    </row>
    <row r="140" s="2" customFormat="1">
      <c r="A140" s="42"/>
      <c r="B140" s="43"/>
      <c r="C140" s="44"/>
      <c r="D140" s="221" t="s">
        <v>161</v>
      </c>
      <c r="E140" s="44"/>
      <c r="F140" s="222" t="s">
        <v>1361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161</v>
      </c>
      <c r="AU140" s="20" t="s">
        <v>88</v>
      </c>
    </row>
    <row r="141" s="2" customFormat="1" ht="16.5" customHeight="1">
      <c r="A141" s="42"/>
      <c r="B141" s="43"/>
      <c r="C141" s="258" t="s">
        <v>259</v>
      </c>
      <c r="D141" s="258" t="s">
        <v>266</v>
      </c>
      <c r="E141" s="259" t="s">
        <v>1363</v>
      </c>
      <c r="F141" s="260" t="s">
        <v>1364</v>
      </c>
      <c r="G141" s="261" t="s">
        <v>291</v>
      </c>
      <c r="H141" s="262">
        <v>4</v>
      </c>
      <c r="I141" s="263"/>
      <c r="J141" s="264">
        <f>ROUND(I141*H141,2)</f>
        <v>0</v>
      </c>
      <c r="K141" s="260" t="s">
        <v>32</v>
      </c>
      <c r="L141" s="265"/>
      <c r="M141" s="266" t="s">
        <v>32</v>
      </c>
      <c r="N141" s="267" t="s">
        <v>49</v>
      </c>
      <c r="O141" s="88"/>
      <c r="P141" s="217">
        <f>O141*H141</f>
        <v>0</v>
      </c>
      <c r="Q141" s="217">
        <v>0.00029</v>
      </c>
      <c r="R141" s="217">
        <f>Q141*H141</f>
        <v>0.00116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365</v>
      </c>
      <c r="AT141" s="219" t="s">
        <v>266</v>
      </c>
      <c r="AU141" s="219" t="s">
        <v>88</v>
      </c>
      <c r="AY141" s="20" t="s">
        <v>153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259</v>
      </c>
      <c r="BM141" s="219" t="s">
        <v>1365</v>
      </c>
    </row>
    <row r="142" s="2" customFormat="1">
      <c r="A142" s="42"/>
      <c r="B142" s="43"/>
      <c r="C142" s="44"/>
      <c r="D142" s="221" t="s">
        <v>161</v>
      </c>
      <c r="E142" s="44"/>
      <c r="F142" s="222" t="s">
        <v>1364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161</v>
      </c>
      <c r="AU142" s="20" t="s">
        <v>88</v>
      </c>
    </row>
    <row r="143" s="2" customFormat="1" ht="16.5" customHeight="1">
      <c r="A143" s="42"/>
      <c r="B143" s="43"/>
      <c r="C143" s="258" t="s">
        <v>265</v>
      </c>
      <c r="D143" s="258" t="s">
        <v>266</v>
      </c>
      <c r="E143" s="259" t="s">
        <v>1366</v>
      </c>
      <c r="F143" s="260" t="s">
        <v>1367</v>
      </c>
      <c r="G143" s="261" t="s">
        <v>291</v>
      </c>
      <c r="H143" s="262">
        <v>15</v>
      </c>
      <c r="I143" s="263"/>
      <c r="J143" s="264">
        <f>ROUND(I143*H143,2)</f>
        <v>0</v>
      </c>
      <c r="K143" s="260" t="s">
        <v>32</v>
      </c>
      <c r="L143" s="265"/>
      <c r="M143" s="266" t="s">
        <v>32</v>
      </c>
      <c r="N143" s="267" t="s">
        <v>49</v>
      </c>
      <c r="O143" s="88"/>
      <c r="P143" s="217">
        <f>O143*H143</f>
        <v>0</v>
      </c>
      <c r="Q143" s="217">
        <v>0.00032000000000000003</v>
      </c>
      <c r="R143" s="217">
        <f>Q143*H143</f>
        <v>0.0048000000000000004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365</v>
      </c>
      <c r="AT143" s="219" t="s">
        <v>266</v>
      </c>
      <c r="AU143" s="219" t="s">
        <v>88</v>
      </c>
      <c r="AY143" s="20" t="s">
        <v>153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259</v>
      </c>
      <c r="BM143" s="219" t="s">
        <v>1368</v>
      </c>
    </row>
    <row r="144" s="2" customFormat="1">
      <c r="A144" s="42"/>
      <c r="B144" s="43"/>
      <c r="C144" s="44"/>
      <c r="D144" s="221" t="s">
        <v>161</v>
      </c>
      <c r="E144" s="44"/>
      <c r="F144" s="222" t="s">
        <v>1367</v>
      </c>
      <c r="G144" s="44"/>
      <c r="H144" s="44"/>
      <c r="I144" s="223"/>
      <c r="J144" s="44"/>
      <c r="K144" s="44"/>
      <c r="L144" s="48"/>
      <c r="M144" s="224"/>
      <c r="N144" s="22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161</v>
      </c>
      <c r="AU144" s="20" t="s">
        <v>88</v>
      </c>
    </row>
    <row r="145" s="2" customFormat="1" ht="16.5" customHeight="1">
      <c r="A145" s="42"/>
      <c r="B145" s="43"/>
      <c r="C145" s="208" t="s">
        <v>270</v>
      </c>
      <c r="D145" s="208" t="s">
        <v>155</v>
      </c>
      <c r="E145" s="209" t="s">
        <v>717</v>
      </c>
      <c r="F145" s="210" t="s">
        <v>718</v>
      </c>
      <c r="G145" s="211" t="s">
        <v>719</v>
      </c>
      <c r="H145" s="279"/>
      <c r="I145" s="213"/>
      <c r="J145" s="214">
        <f>ROUND(I145*H145,2)</f>
        <v>0</v>
      </c>
      <c r="K145" s="210" t="s">
        <v>32</v>
      </c>
      <c r="L145" s="48"/>
      <c r="M145" s="215" t="s">
        <v>32</v>
      </c>
      <c r="N145" s="216" t="s">
        <v>49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259</v>
      </c>
      <c r="AT145" s="219" t="s">
        <v>155</v>
      </c>
      <c r="AU145" s="219" t="s">
        <v>88</v>
      </c>
      <c r="AY145" s="20" t="s">
        <v>153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259</v>
      </c>
      <c r="BM145" s="219" t="s">
        <v>1369</v>
      </c>
    </row>
    <row r="146" s="2" customFormat="1">
      <c r="A146" s="42"/>
      <c r="B146" s="43"/>
      <c r="C146" s="44"/>
      <c r="D146" s="221" t="s">
        <v>161</v>
      </c>
      <c r="E146" s="44"/>
      <c r="F146" s="222" t="s">
        <v>721</v>
      </c>
      <c r="G146" s="44"/>
      <c r="H146" s="44"/>
      <c r="I146" s="223"/>
      <c r="J146" s="44"/>
      <c r="K146" s="44"/>
      <c r="L146" s="48"/>
      <c r="M146" s="224"/>
      <c r="N146" s="22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161</v>
      </c>
      <c r="AU146" s="20" t="s">
        <v>88</v>
      </c>
    </row>
    <row r="147" s="12" customFormat="1" ht="22.8" customHeight="1">
      <c r="A147" s="12"/>
      <c r="B147" s="192"/>
      <c r="C147" s="193"/>
      <c r="D147" s="194" t="s">
        <v>77</v>
      </c>
      <c r="E147" s="206" t="s">
        <v>1370</v>
      </c>
      <c r="F147" s="206" t="s">
        <v>1371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SUM(P148:P166)</f>
        <v>0</v>
      </c>
      <c r="Q147" s="200"/>
      <c r="R147" s="201">
        <f>SUM(R148:R166)</f>
        <v>0.23874999999999996</v>
      </c>
      <c r="S147" s="200"/>
      <c r="T147" s="202">
        <f>SUM(T148:T166)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88</v>
      </c>
      <c r="AT147" s="204" t="s">
        <v>77</v>
      </c>
      <c r="AU147" s="204" t="s">
        <v>86</v>
      </c>
      <c r="AY147" s="203" t="s">
        <v>153</v>
      </c>
      <c r="BK147" s="205">
        <f>SUM(BK148:BK166)</f>
        <v>0</v>
      </c>
    </row>
    <row r="148" s="2" customFormat="1" ht="16.5" customHeight="1">
      <c r="A148" s="42"/>
      <c r="B148" s="43"/>
      <c r="C148" s="208" t="s">
        <v>277</v>
      </c>
      <c r="D148" s="208" t="s">
        <v>155</v>
      </c>
      <c r="E148" s="209" t="s">
        <v>1372</v>
      </c>
      <c r="F148" s="210" t="s">
        <v>1373</v>
      </c>
      <c r="G148" s="211" t="s">
        <v>291</v>
      </c>
      <c r="H148" s="212">
        <v>10</v>
      </c>
      <c r="I148" s="213"/>
      <c r="J148" s="214">
        <f>ROUND(I148*H148,2)</f>
        <v>0</v>
      </c>
      <c r="K148" s="210" t="s">
        <v>32</v>
      </c>
      <c r="L148" s="48"/>
      <c r="M148" s="215" t="s">
        <v>32</v>
      </c>
      <c r="N148" s="216" t="s">
        <v>49</v>
      </c>
      <c r="O148" s="88"/>
      <c r="P148" s="217">
        <f>O148*H148</f>
        <v>0</v>
      </c>
      <c r="Q148" s="217">
        <v>0.0074400000000000004</v>
      </c>
      <c r="R148" s="217">
        <f>Q148*H148</f>
        <v>0.074400000000000008</v>
      </c>
      <c r="S148" s="217">
        <v>0</v>
      </c>
      <c r="T148" s="21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19" t="s">
        <v>259</v>
      </c>
      <c r="AT148" s="219" t="s">
        <v>155</v>
      </c>
      <c r="AU148" s="219" t="s">
        <v>88</v>
      </c>
      <c r="AY148" s="20" t="s">
        <v>153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259</v>
      </c>
      <c r="BM148" s="219" t="s">
        <v>1374</v>
      </c>
    </row>
    <row r="149" s="2" customFormat="1">
      <c r="A149" s="42"/>
      <c r="B149" s="43"/>
      <c r="C149" s="44"/>
      <c r="D149" s="221" t="s">
        <v>161</v>
      </c>
      <c r="E149" s="44"/>
      <c r="F149" s="222" t="s">
        <v>1375</v>
      </c>
      <c r="G149" s="44"/>
      <c r="H149" s="44"/>
      <c r="I149" s="223"/>
      <c r="J149" s="44"/>
      <c r="K149" s="44"/>
      <c r="L149" s="48"/>
      <c r="M149" s="224"/>
      <c r="N149" s="22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161</v>
      </c>
      <c r="AU149" s="20" t="s">
        <v>88</v>
      </c>
    </row>
    <row r="150" s="2" customFormat="1" ht="16.5" customHeight="1">
      <c r="A150" s="42"/>
      <c r="B150" s="43"/>
      <c r="C150" s="208" t="s">
        <v>284</v>
      </c>
      <c r="D150" s="208" t="s">
        <v>155</v>
      </c>
      <c r="E150" s="209" t="s">
        <v>1376</v>
      </c>
      <c r="F150" s="210" t="s">
        <v>1377</v>
      </c>
      <c r="G150" s="211" t="s">
        <v>291</v>
      </c>
      <c r="H150" s="212">
        <v>8</v>
      </c>
      <c r="I150" s="213"/>
      <c r="J150" s="214">
        <f>ROUND(I150*H150,2)</f>
        <v>0</v>
      </c>
      <c r="K150" s="210" t="s">
        <v>32</v>
      </c>
      <c r="L150" s="48"/>
      <c r="M150" s="215" t="s">
        <v>32</v>
      </c>
      <c r="N150" s="216" t="s">
        <v>49</v>
      </c>
      <c r="O150" s="88"/>
      <c r="P150" s="217">
        <f>O150*H150</f>
        <v>0</v>
      </c>
      <c r="Q150" s="217">
        <v>0.012319999999999999</v>
      </c>
      <c r="R150" s="217">
        <f>Q150*H150</f>
        <v>0.098559999999999995</v>
      </c>
      <c r="S150" s="217">
        <v>0</v>
      </c>
      <c r="T150" s="21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19" t="s">
        <v>259</v>
      </c>
      <c r="AT150" s="219" t="s">
        <v>155</v>
      </c>
      <c r="AU150" s="219" t="s">
        <v>88</v>
      </c>
      <c r="AY150" s="20" t="s">
        <v>153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259</v>
      </c>
      <c r="BM150" s="219" t="s">
        <v>1378</v>
      </c>
    </row>
    <row r="151" s="2" customFormat="1">
      <c r="A151" s="42"/>
      <c r="B151" s="43"/>
      <c r="C151" s="44"/>
      <c r="D151" s="221" t="s">
        <v>161</v>
      </c>
      <c r="E151" s="44"/>
      <c r="F151" s="222" t="s">
        <v>1379</v>
      </c>
      <c r="G151" s="44"/>
      <c r="H151" s="44"/>
      <c r="I151" s="223"/>
      <c r="J151" s="44"/>
      <c r="K151" s="44"/>
      <c r="L151" s="48"/>
      <c r="M151" s="224"/>
      <c r="N151" s="22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161</v>
      </c>
      <c r="AU151" s="20" t="s">
        <v>88</v>
      </c>
    </row>
    <row r="152" s="2" customFormat="1" ht="16.5" customHeight="1">
      <c r="A152" s="42"/>
      <c r="B152" s="43"/>
      <c r="C152" s="208" t="s">
        <v>7</v>
      </c>
      <c r="D152" s="208" t="s">
        <v>155</v>
      </c>
      <c r="E152" s="209" t="s">
        <v>1380</v>
      </c>
      <c r="F152" s="210" t="s">
        <v>1381</v>
      </c>
      <c r="G152" s="211" t="s">
        <v>291</v>
      </c>
      <c r="H152" s="212">
        <v>10</v>
      </c>
      <c r="I152" s="213"/>
      <c r="J152" s="214">
        <f>ROUND(I152*H152,2)</f>
        <v>0</v>
      </c>
      <c r="K152" s="210" t="s">
        <v>32</v>
      </c>
      <c r="L152" s="48"/>
      <c r="M152" s="215" t="s">
        <v>32</v>
      </c>
      <c r="N152" s="216" t="s">
        <v>49</v>
      </c>
      <c r="O152" s="88"/>
      <c r="P152" s="217">
        <f>O152*H152</f>
        <v>0</v>
      </c>
      <c r="Q152" s="217">
        <v>0.00040999999999999999</v>
      </c>
      <c r="R152" s="217">
        <f>Q152*H152</f>
        <v>0.0040999999999999995</v>
      </c>
      <c r="S152" s="217">
        <v>0</v>
      </c>
      <c r="T152" s="21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259</v>
      </c>
      <c r="AT152" s="219" t="s">
        <v>155</v>
      </c>
      <c r="AU152" s="219" t="s">
        <v>88</v>
      </c>
      <c r="AY152" s="20" t="s">
        <v>153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259</v>
      </c>
      <c r="BM152" s="219" t="s">
        <v>1382</v>
      </c>
    </row>
    <row r="153" s="2" customFormat="1">
      <c r="A153" s="42"/>
      <c r="B153" s="43"/>
      <c r="C153" s="44"/>
      <c r="D153" s="221" t="s">
        <v>161</v>
      </c>
      <c r="E153" s="44"/>
      <c r="F153" s="222" t="s">
        <v>1383</v>
      </c>
      <c r="G153" s="44"/>
      <c r="H153" s="44"/>
      <c r="I153" s="223"/>
      <c r="J153" s="44"/>
      <c r="K153" s="44"/>
      <c r="L153" s="48"/>
      <c r="M153" s="224"/>
      <c r="N153" s="225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161</v>
      </c>
      <c r="AU153" s="20" t="s">
        <v>88</v>
      </c>
    </row>
    <row r="154" s="2" customFormat="1" ht="16.5" customHeight="1">
      <c r="A154" s="42"/>
      <c r="B154" s="43"/>
      <c r="C154" s="208" t="s">
        <v>295</v>
      </c>
      <c r="D154" s="208" t="s">
        <v>155</v>
      </c>
      <c r="E154" s="209" t="s">
        <v>1384</v>
      </c>
      <c r="F154" s="210" t="s">
        <v>1385</v>
      </c>
      <c r="G154" s="211" t="s">
        <v>291</v>
      </c>
      <c r="H154" s="212">
        <v>4</v>
      </c>
      <c r="I154" s="213"/>
      <c r="J154" s="214">
        <f>ROUND(I154*H154,2)</f>
        <v>0</v>
      </c>
      <c r="K154" s="210" t="s">
        <v>32</v>
      </c>
      <c r="L154" s="48"/>
      <c r="M154" s="215" t="s">
        <v>32</v>
      </c>
      <c r="N154" s="216" t="s">
        <v>49</v>
      </c>
      <c r="O154" s="88"/>
      <c r="P154" s="217">
        <f>O154*H154</f>
        <v>0</v>
      </c>
      <c r="Q154" s="217">
        <v>0.00048000000000000001</v>
      </c>
      <c r="R154" s="217">
        <f>Q154*H154</f>
        <v>0.0019200000000000001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259</v>
      </c>
      <c r="AT154" s="219" t="s">
        <v>155</v>
      </c>
      <c r="AU154" s="219" t="s">
        <v>88</v>
      </c>
      <c r="AY154" s="20" t="s">
        <v>153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259</v>
      </c>
      <c r="BM154" s="219" t="s">
        <v>1386</v>
      </c>
    </row>
    <row r="155" s="2" customFormat="1">
      <c r="A155" s="42"/>
      <c r="B155" s="43"/>
      <c r="C155" s="44"/>
      <c r="D155" s="221" t="s">
        <v>161</v>
      </c>
      <c r="E155" s="44"/>
      <c r="F155" s="222" t="s">
        <v>1387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161</v>
      </c>
      <c r="AU155" s="20" t="s">
        <v>88</v>
      </c>
    </row>
    <row r="156" s="2" customFormat="1" ht="16.5" customHeight="1">
      <c r="A156" s="42"/>
      <c r="B156" s="43"/>
      <c r="C156" s="208" t="s">
        <v>301</v>
      </c>
      <c r="D156" s="208" t="s">
        <v>155</v>
      </c>
      <c r="E156" s="209" t="s">
        <v>1388</v>
      </c>
      <c r="F156" s="210" t="s">
        <v>1389</v>
      </c>
      <c r="G156" s="211" t="s">
        <v>291</v>
      </c>
      <c r="H156" s="212">
        <v>26</v>
      </c>
      <c r="I156" s="213"/>
      <c r="J156" s="214">
        <f>ROUND(I156*H156,2)</f>
        <v>0</v>
      </c>
      <c r="K156" s="210" t="s">
        <v>32</v>
      </c>
      <c r="L156" s="48"/>
      <c r="M156" s="215" t="s">
        <v>32</v>
      </c>
      <c r="N156" s="216" t="s">
        <v>49</v>
      </c>
      <c r="O156" s="88"/>
      <c r="P156" s="217">
        <f>O156*H156</f>
        <v>0</v>
      </c>
      <c r="Q156" s="217">
        <v>0.0022399999999999998</v>
      </c>
      <c r="R156" s="217">
        <f>Q156*H156</f>
        <v>0.058239999999999993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259</v>
      </c>
      <c r="AT156" s="219" t="s">
        <v>155</v>
      </c>
      <c r="AU156" s="219" t="s">
        <v>88</v>
      </c>
      <c r="AY156" s="20" t="s">
        <v>153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259</v>
      </c>
      <c r="BM156" s="219" t="s">
        <v>1390</v>
      </c>
    </row>
    <row r="157" s="2" customFormat="1">
      <c r="A157" s="42"/>
      <c r="B157" s="43"/>
      <c r="C157" s="44"/>
      <c r="D157" s="221" t="s">
        <v>161</v>
      </c>
      <c r="E157" s="44"/>
      <c r="F157" s="222" t="s">
        <v>1391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161</v>
      </c>
      <c r="AU157" s="20" t="s">
        <v>88</v>
      </c>
    </row>
    <row r="158" s="2" customFormat="1" ht="16.5" customHeight="1">
      <c r="A158" s="42"/>
      <c r="B158" s="43"/>
      <c r="C158" s="208" t="s">
        <v>307</v>
      </c>
      <c r="D158" s="208" t="s">
        <v>155</v>
      </c>
      <c r="E158" s="209" t="s">
        <v>1392</v>
      </c>
      <c r="F158" s="210" t="s">
        <v>1393</v>
      </c>
      <c r="G158" s="211" t="s">
        <v>256</v>
      </c>
      <c r="H158" s="212">
        <v>3</v>
      </c>
      <c r="I158" s="213"/>
      <c r="J158" s="214">
        <f>ROUND(I158*H158,2)</f>
        <v>0</v>
      </c>
      <c r="K158" s="210" t="s">
        <v>32</v>
      </c>
      <c r="L158" s="48"/>
      <c r="M158" s="215" t="s">
        <v>32</v>
      </c>
      <c r="N158" s="216" t="s">
        <v>49</v>
      </c>
      <c r="O158" s="88"/>
      <c r="P158" s="217">
        <f>O158*H158</f>
        <v>0</v>
      </c>
      <c r="Q158" s="217">
        <v>0.00051000000000000004</v>
      </c>
      <c r="R158" s="217">
        <f>Q158*H158</f>
        <v>0.0015300000000000001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259</v>
      </c>
      <c r="AT158" s="219" t="s">
        <v>155</v>
      </c>
      <c r="AU158" s="219" t="s">
        <v>88</v>
      </c>
      <c r="AY158" s="20" t="s">
        <v>153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259</v>
      </c>
      <c r="BM158" s="219" t="s">
        <v>1394</v>
      </c>
    </row>
    <row r="159" s="2" customFormat="1">
      <c r="A159" s="42"/>
      <c r="B159" s="43"/>
      <c r="C159" s="44"/>
      <c r="D159" s="221" t="s">
        <v>161</v>
      </c>
      <c r="E159" s="44"/>
      <c r="F159" s="222" t="s">
        <v>1395</v>
      </c>
      <c r="G159" s="44"/>
      <c r="H159" s="44"/>
      <c r="I159" s="223"/>
      <c r="J159" s="44"/>
      <c r="K159" s="44"/>
      <c r="L159" s="48"/>
      <c r="M159" s="224"/>
      <c r="N159" s="22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161</v>
      </c>
      <c r="AU159" s="20" t="s">
        <v>88</v>
      </c>
    </row>
    <row r="160" s="2" customFormat="1" ht="16.5" customHeight="1">
      <c r="A160" s="42"/>
      <c r="B160" s="43"/>
      <c r="C160" s="208" t="s">
        <v>315</v>
      </c>
      <c r="D160" s="208" t="s">
        <v>155</v>
      </c>
      <c r="E160" s="209" t="s">
        <v>1396</v>
      </c>
      <c r="F160" s="210" t="s">
        <v>1397</v>
      </c>
      <c r="G160" s="211" t="s">
        <v>291</v>
      </c>
      <c r="H160" s="212">
        <v>50</v>
      </c>
      <c r="I160" s="213"/>
      <c r="J160" s="214">
        <f>ROUND(I160*H160,2)</f>
        <v>0</v>
      </c>
      <c r="K160" s="210" t="s">
        <v>32</v>
      </c>
      <c r="L160" s="48"/>
      <c r="M160" s="215" t="s">
        <v>32</v>
      </c>
      <c r="N160" s="216" t="s">
        <v>49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259</v>
      </c>
      <c r="AT160" s="219" t="s">
        <v>155</v>
      </c>
      <c r="AU160" s="219" t="s">
        <v>88</v>
      </c>
      <c r="AY160" s="20" t="s">
        <v>153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259</v>
      </c>
      <c r="BM160" s="219" t="s">
        <v>1398</v>
      </c>
    </row>
    <row r="161" s="2" customFormat="1">
      <c r="A161" s="42"/>
      <c r="B161" s="43"/>
      <c r="C161" s="44"/>
      <c r="D161" s="221" t="s">
        <v>161</v>
      </c>
      <c r="E161" s="44"/>
      <c r="F161" s="222" t="s">
        <v>1399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161</v>
      </c>
      <c r="AU161" s="20" t="s">
        <v>88</v>
      </c>
    </row>
    <row r="162" s="14" customFormat="1">
      <c r="A162" s="14"/>
      <c r="B162" s="236"/>
      <c r="C162" s="237"/>
      <c r="D162" s="221" t="s">
        <v>163</v>
      </c>
      <c r="E162" s="238" t="s">
        <v>32</v>
      </c>
      <c r="F162" s="239" t="s">
        <v>1400</v>
      </c>
      <c r="G162" s="237"/>
      <c r="H162" s="240">
        <v>50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163</v>
      </c>
      <c r="AU162" s="246" t="s">
        <v>88</v>
      </c>
      <c r="AV162" s="14" t="s">
        <v>88</v>
      </c>
      <c r="AW162" s="14" t="s">
        <v>39</v>
      </c>
      <c r="AX162" s="14" t="s">
        <v>86</v>
      </c>
      <c r="AY162" s="246" t="s">
        <v>153</v>
      </c>
    </row>
    <row r="163" s="2" customFormat="1" ht="16.5" customHeight="1">
      <c r="A163" s="42"/>
      <c r="B163" s="43"/>
      <c r="C163" s="208" t="s">
        <v>324</v>
      </c>
      <c r="D163" s="208" t="s">
        <v>155</v>
      </c>
      <c r="E163" s="209" t="s">
        <v>1401</v>
      </c>
      <c r="F163" s="210" t="s">
        <v>1402</v>
      </c>
      <c r="G163" s="211" t="s">
        <v>291</v>
      </c>
      <c r="H163" s="212">
        <v>8</v>
      </c>
      <c r="I163" s="213"/>
      <c r="J163" s="214">
        <f>ROUND(I163*H163,2)</f>
        <v>0</v>
      </c>
      <c r="K163" s="210" t="s">
        <v>32</v>
      </c>
      <c r="L163" s="48"/>
      <c r="M163" s="215" t="s">
        <v>32</v>
      </c>
      <c r="N163" s="216" t="s">
        <v>49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259</v>
      </c>
      <c r="AT163" s="219" t="s">
        <v>155</v>
      </c>
      <c r="AU163" s="219" t="s">
        <v>88</v>
      </c>
      <c r="AY163" s="20" t="s">
        <v>153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259</v>
      </c>
      <c r="BM163" s="219" t="s">
        <v>1403</v>
      </c>
    </row>
    <row r="164" s="2" customFormat="1">
      <c r="A164" s="42"/>
      <c r="B164" s="43"/>
      <c r="C164" s="44"/>
      <c r="D164" s="221" t="s">
        <v>161</v>
      </c>
      <c r="E164" s="44"/>
      <c r="F164" s="222" t="s">
        <v>1404</v>
      </c>
      <c r="G164" s="44"/>
      <c r="H164" s="44"/>
      <c r="I164" s="223"/>
      <c r="J164" s="44"/>
      <c r="K164" s="44"/>
      <c r="L164" s="48"/>
      <c r="M164" s="224"/>
      <c r="N164" s="22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161</v>
      </c>
      <c r="AU164" s="20" t="s">
        <v>88</v>
      </c>
    </row>
    <row r="165" s="2" customFormat="1" ht="16.5" customHeight="1">
      <c r="A165" s="42"/>
      <c r="B165" s="43"/>
      <c r="C165" s="208" t="s">
        <v>330</v>
      </c>
      <c r="D165" s="208" t="s">
        <v>155</v>
      </c>
      <c r="E165" s="209" t="s">
        <v>1405</v>
      </c>
      <c r="F165" s="210" t="s">
        <v>1406</v>
      </c>
      <c r="G165" s="211" t="s">
        <v>719</v>
      </c>
      <c r="H165" s="279"/>
      <c r="I165" s="213"/>
      <c r="J165" s="214">
        <f>ROUND(I165*H165,2)</f>
        <v>0</v>
      </c>
      <c r="K165" s="210" t="s">
        <v>32</v>
      </c>
      <c r="L165" s="48"/>
      <c r="M165" s="215" t="s">
        <v>32</v>
      </c>
      <c r="N165" s="216" t="s">
        <v>49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259</v>
      </c>
      <c r="AT165" s="219" t="s">
        <v>155</v>
      </c>
      <c r="AU165" s="219" t="s">
        <v>88</v>
      </c>
      <c r="AY165" s="20" t="s">
        <v>153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259</v>
      </c>
      <c r="BM165" s="219" t="s">
        <v>1407</v>
      </c>
    </row>
    <row r="166" s="2" customFormat="1">
      <c r="A166" s="42"/>
      <c r="B166" s="43"/>
      <c r="C166" s="44"/>
      <c r="D166" s="221" t="s">
        <v>161</v>
      </c>
      <c r="E166" s="44"/>
      <c r="F166" s="222" t="s">
        <v>1408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161</v>
      </c>
      <c r="AU166" s="20" t="s">
        <v>88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1409</v>
      </c>
      <c r="F167" s="206" t="s">
        <v>1410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SUM(P168:P198)</f>
        <v>0</v>
      </c>
      <c r="Q167" s="200"/>
      <c r="R167" s="201">
        <f>SUM(R168:R198)</f>
        <v>0.15533</v>
      </c>
      <c r="S167" s="200"/>
      <c r="T167" s="202">
        <f>SUM(T168:T198)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88</v>
      </c>
      <c r="AT167" s="204" t="s">
        <v>77</v>
      </c>
      <c r="AU167" s="204" t="s">
        <v>86</v>
      </c>
      <c r="AY167" s="203" t="s">
        <v>153</v>
      </c>
      <c r="BK167" s="205">
        <f>SUM(BK168:BK198)</f>
        <v>0</v>
      </c>
    </row>
    <row r="168" s="2" customFormat="1" ht="16.5" customHeight="1">
      <c r="A168" s="42"/>
      <c r="B168" s="43"/>
      <c r="C168" s="208" t="s">
        <v>338</v>
      </c>
      <c r="D168" s="208" t="s">
        <v>155</v>
      </c>
      <c r="E168" s="209" t="s">
        <v>1411</v>
      </c>
      <c r="F168" s="210" t="s">
        <v>1412</v>
      </c>
      <c r="G168" s="211" t="s">
        <v>291</v>
      </c>
      <c r="H168" s="212">
        <v>10</v>
      </c>
      <c r="I168" s="213"/>
      <c r="J168" s="214">
        <f>ROUND(I168*H168,2)</f>
        <v>0</v>
      </c>
      <c r="K168" s="210" t="s">
        <v>32</v>
      </c>
      <c r="L168" s="48"/>
      <c r="M168" s="215" t="s">
        <v>32</v>
      </c>
      <c r="N168" s="216" t="s">
        <v>49</v>
      </c>
      <c r="O168" s="88"/>
      <c r="P168" s="217">
        <f>O168*H168</f>
        <v>0</v>
      </c>
      <c r="Q168" s="217">
        <v>0.0030899999999999999</v>
      </c>
      <c r="R168" s="217">
        <f>Q168*H168</f>
        <v>0.030899999999999997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259</v>
      </c>
      <c r="AT168" s="219" t="s">
        <v>155</v>
      </c>
      <c r="AU168" s="219" t="s">
        <v>88</v>
      </c>
      <c r="AY168" s="20" t="s">
        <v>153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259</v>
      </c>
      <c r="BM168" s="219" t="s">
        <v>1413</v>
      </c>
    </row>
    <row r="169" s="2" customFormat="1">
      <c r="A169" s="42"/>
      <c r="B169" s="43"/>
      <c r="C169" s="44"/>
      <c r="D169" s="221" t="s">
        <v>161</v>
      </c>
      <c r="E169" s="44"/>
      <c r="F169" s="222" t="s">
        <v>1414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161</v>
      </c>
      <c r="AU169" s="20" t="s">
        <v>88</v>
      </c>
    </row>
    <row r="170" s="2" customFormat="1" ht="16.5" customHeight="1">
      <c r="A170" s="42"/>
      <c r="B170" s="43"/>
      <c r="C170" s="208" t="s">
        <v>343</v>
      </c>
      <c r="D170" s="208" t="s">
        <v>155</v>
      </c>
      <c r="E170" s="209" t="s">
        <v>1415</v>
      </c>
      <c r="F170" s="210" t="s">
        <v>1416</v>
      </c>
      <c r="G170" s="211" t="s">
        <v>291</v>
      </c>
      <c r="H170" s="212">
        <v>2</v>
      </c>
      <c r="I170" s="213"/>
      <c r="J170" s="214">
        <f>ROUND(I170*H170,2)</f>
        <v>0</v>
      </c>
      <c r="K170" s="210" t="s">
        <v>32</v>
      </c>
      <c r="L170" s="48"/>
      <c r="M170" s="215" t="s">
        <v>32</v>
      </c>
      <c r="N170" s="216" t="s">
        <v>49</v>
      </c>
      <c r="O170" s="88"/>
      <c r="P170" s="217">
        <f>O170*H170</f>
        <v>0</v>
      </c>
      <c r="Q170" s="217">
        <v>0.0064000000000000003</v>
      </c>
      <c r="R170" s="217">
        <f>Q170*H170</f>
        <v>0.012800000000000001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259</v>
      </c>
      <c r="AT170" s="219" t="s">
        <v>155</v>
      </c>
      <c r="AU170" s="219" t="s">
        <v>88</v>
      </c>
      <c r="AY170" s="20" t="s">
        <v>153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259</v>
      </c>
      <c r="BM170" s="219" t="s">
        <v>1417</v>
      </c>
    </row>
    <row r="171" s="2" customFormat="1">
      <c r="A171" s="42"/>
      <c r="B171" s="43"/>
      <c r="C171" s="44"/>
      <c r="D171" s="221" t="s">
        <v>161</v>
      </c>
      <c r="E171" s="44"/>
      <c r="F171" s="222" t="s">
        <v>1418</v>
      </c>
      <c r="G171" s="44"/>
      <c r="H171" s="44"/>
      <c r="I171" s="223"/>
      <c r="J171" s="44"/>
      <c r="K171" s="44"/>
      <c r="L171" s="48"/>
      <c r="M171" s="224"/>
      <c r="N171" s="22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161</v>
      </c>
      <c r="AU171" s="20" t="s">
        <v>88</v>
      </c>
    </row>
    <row r="172" s="13" customFormat="1">
      <c r="A172" s="13"/>
      <c r="B172" s="226"/>
      <c r="C172" s="227"/>
      <c r="D172" s="221" t="s">
        <v>163</v>
      </c>
      <c r="E172" s="228" t="s">
        <v>32</v>
      </c>
      <c r="F172" s="229" t="s">
        <v>1419</v>
      </c>
      <c r="G172" s="227"/>
      <c r="H172" s="228" t="s">
        <v>32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163</v>
      </c>
      <c r="AU172" s="235" t="s">
        <v>88</v>
      </c>
      <c r="AV172" s="13" t="s">
        <v>86</v>
      </c>
      <c r="AW172" s="13" t="s">
        <v>39</v>
      </c>
      <c r="AX172" s="13" t="s">
        <v>78</v>
      </c>
      <c r="AY172" s="235" t="s">
        <v>153</v>
      </c>
    </row>
    <row r="173" s="14" customFormat="1">
      <c r="A173" s="14"/>
      <c r="B173" s="236"/>
      <c r="C173" s="237"/>
      <c r="D173" s="221" t="s">
        <v>163</v>
      </c>
      <c r="E173" s="238" t="s">
        <v>32</v>
      </c>
      <c r="F173" s="239" t="s">
        <v>88</v>
      </c>
      <c r="G173" s="237"/>
      <c r="H173" s="240">
        <v>2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163</v>
      </c>
      <c r="AU173" s="246" t="s">
        <v>88</v>
      </c>
      <c r="AV173" s="14" t="s">
        <v>88</v>
      </c>
      <c r="AW173" s="14" t="s">
        <v>39</v>
      </c>
      <c r="AX173" s="14" t="s">
        <v>86</v>
      </c>
      <c r="AY173" s="246" t="s">
        <v>153</v>
      </c>
    </row>
    <row r="174" s="2" customFormat="1" ht="16.5" customHeight="1">
      <c r="A174" s="42"/>
      <c r="B174" s="43"/>
      <c r="C174" s="208" t="s">
        <v>348</v>
      </c>
      <c r="D174" s="208" t="s">
        <v>155</v>
      </c>
      <c r="E174" s="209" t="s">
        <v>1420</v>
      </c>
      <c r="F174" s="210" t="s">
        <v>1421</v>
      </c>
      <c r="G174" s="211" t="s">
        <v>291</v>
      </c>
      <c r="H174" s="212">
        <v>40</v>
      </c>
      <c r="I174" s="213"/>
      <c r="J174" s="214">
        <f>ROUND(I174*H174,2)</f>
        <v>0</v>
      </c>
      <c r="K174" s="210" t="s">
        <v>32</v>
      </c>
      <c r="L174" s="48"/>
      <c r="M174" s="215" t="s">
        <v>32</v>
      </c>
      <c r="N174" s="216" t="s">
        <v>49</v>
      </c>
      <c r="O174" s="88"/>
      <c r="P174" s="217">
        <f>O174*H174</f>
        <v>0</v>
      </c>
      <c r="Q174" s="217">
        <v>0.00097999999999999997</v>
      </c>
      <c r="R174" s="217">
        <f>Q174*H174</f>
        <v>0.039199999999999999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259</v>
      </c>
      <c r="AT174" s="219" t="s">
        <v>155</v>
      </c>
      <c r="AU174" s="219" t="s">
        <v>88</v>
      </c>
      <c r="AY174" s="20" t="s">
        <v>153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259</v>
      </c>
      <c r="BM174" s="219" t="s">
        <v>1422</v>
      </c>
    </row>
    <row r="175" s="2" customFormat="1">
      <c r="A175" s="42"/>
      <c r="B175" s="43"/>
      <c r="C175" s="44"/>
      <c r="D175" s="221" t="s">
        <v>161</v>
      </c>
      <c r="E175" s="44"/>
      <c r="F175" s="222" t="s">
        <v>1423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161</v>
      </c>
      <c r="AU175" s="20" t="s">
        <v>88</v>
      </c>
    </row>
    <row r="176" s="2" customFormat="1" ht="16.5" customHeight="1">
      <c r="A176" s="42"/>
      <c r="B176" s="43"/>
      <c r="C176" s="208" t="s">
        <v>357</v>
      </c>
      <c r="D176" s="208" t="s">
        <v>155</v>
      </c>
      <c r="E176" s="209" t="s">
        <v>1424</v>
      </c>
      <c r="F176" s="210" t="s">
        <v>1425</v>
      </c>
      <c r="G176" s="211" t="s">
        <v>291</v>
      </c>
      <c r="H176" s="212">
        <v>4</v>
      </c>
      <c r="I176" s="213"/>
      <c r="J176" s="214">
        <f>ROUND(I176*H176,2)</f>
        <v>0</v>
      </c>
      <c r="K176" s="210" t="s">
        <v>32</v>
      </c>
      <c r="L176" s="48"/>
      <c r="M176" s="215" t="s">
        <v>32</v>
      </c>
      <c r="N176" s="216" t="s">
        <v>49</v>
      </c>
      <c r="O176" s="88"/>
      <c r="P176" s="217">
        <f>O176*H176</f>
        <v>0</v>
      </c>
      <c r="Q176" s="217">
        <v>0.0012600000000000001</v>
      </c>
      <c r="R176" s="217">
        <f>Q176*H176</f>
        <v>0.0050400000000000002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259</v>
      </c>
      <c r="AT176" s="219" t="s">
        <v>155</v>
      </c>
      <c r="AU176" s="219" t="s">
        <v>88</v>
      </c>
      <c r="AY176" s="20" t="s">
        <v>153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259</v>
      </c>
      <c r="BM176" s="219" t="s">
        <v>1426</v>
      </c>
    </row>
    <row r="177" s="2" customFormat="1">
      <c r="A177" s="42"/>
      <c r="B177" s="43"/>
      <c r="C177" s="44"/>
      <c r="D177" s="221" t="s">
        <v>161</v>
      </c>
      <c r="E177" s="44"/>
      <c r="F177" s="222" t="s">
        <v>1427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161</v>
      </c>
      <c r="AU177" s="20" t="s">
        <v>88</v>
      </c>
    </row>
    <row r="178" s="2" customFormat="1" ht="16.5" customHeight="1">
      <c r="A178" s="42"/>
      <c r="B178" s="43"/>
      <c r="C178" s="208" t="s">
        <v>365</v>
      </c>
      <c r="D178" s="208" t="s">
        <v>155</v>
      </c>
      <c r="E178" s="209" t="s">
        <v>1428</v>
      </c>
      <c r="F178" s="210" t="s">
        <v>1429</v>
      </c>
      <c r="G178" s="211" t="s">
        <v>291</v>
      </c>
      <c r="H178" s="212">
        <v>15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49</v>
      </c>
      <c r="O178" s="88"/>
      <c r="P178" s="217">
        <f>O178*H178</f>
        <v>0</v>
      </c>
      <c r="Q178" s="217">
        <v>0.0015299999999999999</v>
      </c>
      <c r="R178" s="217">
        <f>Q178*H178</f>
        <v>0.022949999999999998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259</v>
      </c>
      <c r="AT178" s="219" t="s">
        <v>155</v>
      </c>
      <c r="AU178" s="219" t="s">
        <v>88</v>
      </c>
      <c r="AY178" s="20" t="s">
        <v>153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259</v>
      </c>
      <c r="BM178" s="219" t="s">
        <v>1430</v>
      </c>
    </row>
    <row r="179" s="2" customFormat="1">
      <c r="A179" s="42"/>
      <c r="B179" s="43"/>
      <c r="C179" s="44"/>
      <c r="D179" s="221" t="s">
        <v>161</v>
      </c>
      <c r="E179" s="44"/>
      <c r="F179" s="222" t="s">
        <v>1431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161</v>
      </c>
      <c r="AU179" s="20" t="s">
        <v>88</v>
      </c>
    </row>
    <row r="180" s="2" customFormat="1" ht="16.5" customHeight="1">
      <c r="A180" s="42"/>
      <c r="B180" s="43"/>
      <c r="C180" s="208" t="s">
        <v>370</v>
      </c>
      <c r="D180" s="208" t="s">
        <v>155</v>
      </c>
      <c r="E180" s="209" t="s">
        <v>1432</v>
      </c>
      <c r="F180" s="210" t="s">
        <v>1433</v>
      </c>
      <c r="G180" s="211" t="s">
        <v>256</v>
      </c>
      <c r="H180" s="212">
        <v>1</v>
      </c>
      <c r="I180" s="213"/>
      <c r="J180" s="214">
        <f>ROUND(I180*H180,2)</f>
        <v>0</v>
      </c>
      <c r="K180" s="210" t="s">
        <v>32</v>
      </c>
      <c r="L180" s="48"/>
      <c r="M180" s="215" t="s">
        <v>32</v>
      </c>
      <c r="N180" s="216" t="s">
        <v>49</v>
      </c>
      <c r="O180" s="88"/>
      <c r="P180" s="217">
        <f>O180*H180</f>
        <v>0</v>
      </c>
      <c r="Q180" s="217">
        <v>0.00040000000000000002</v>
      </c>
      <c r="R180" s="217">
        <f>Q180*H180</f>
        <v>0.00040000000000000002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259</v>
      </c>
      <c r="AT180" s="219" t="s">
        <v>155</v>
      </c>
      <c r="AU180" s="219" t="s">
        <v>88</v>
      </c>
      <c r="AY180" s="20" t="s">
        <v>153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259</v>
      </c>
      <c r="BM180" s="219" t="s">
        <v>1434</v>
      </c>
    </row>
    <row r="181" s="2" customFormat="1">
      <c r="A181" s="42"/>
      <c r="B181" s="43"/>
      <c r="C181" s="44"/>
      <c r="D181" s="221" t="s">
        <v>161</v>
      </c>
      <c r="E181" s="44"/>
      <c r="F181" s="222" t="s">
        <v>1435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161</v>
      </c>
      <c r="AU181" s="20" t="s">
        <v>88</v>
      </c>
    </row>
    <row r="182" s="2" customFormat="1" ht="16.5" customHeight="1">
      <c r="A182" s="42"/>
      <c r="B182" s="43"/>
      <c r="C182" s="208" t="s">
        <v>376</v>
      </c>
      <c r="D182" s="208" t="s">
        <v>155</v>
      </c>
      <c r="E182" s="209" t="s">
        <v>1436</v>
      </c>
      <c r="F182" s="210" t="s">
        <v>1437</v>
      </c>
      <c r="G182" s="211" t="s">
        <v>256</v>
      </c>
      <c r="H182" s="212">
        <v>2</v>
      </c>
      <c r="I182" s="213"/>
      <c r="J182" s="214">
        <f>ROUND(I182*H182,2)</f>
        <v>0</v>
      </c>
      <c r="K182" s="210" t="s">
        <v>32</v>
      </c>
      <c r="L182" s="48"/>
      <c r="M182" s="215" t="s">
        <v>32</v>
      </c>
      <c r="N182" s="216" t="s">
        <v>49</v>
      </c>
      <c r="O182" s="88"/>
      <c r="P182" s="217">
        <f>O182*H182</f>
        <v>0</v>
      </c>
      <c r="Q182" s="217">
        <v>2.0000000000000002E-05</v>
      </c>
      <c r="R182" s="217">
        <f>Q182*H182</f>
        <v>4.0000000000000003E-05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259</v>
      </c>
      <c r="AT182" s="219" t="s">
        <v>155</v>
      </c>
      <c r="AU182" s="219" t="s">
        <v>88</v>
      </c>
      <c r="AY182" s="20" t="s">
        <v>153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259</v>
      </c>
      <c r="BM182" s="219" t="s">
        <v>1438</v>
      </c>
    </row>
    <row r="183" s="2" customFormat="1">
      <c r="A183" s="42"/>
      <c r="B183" s="43"/>
      <c r="C183" s="44"/>
      <c r="D183" s="221" t="s">
        <v>161</v>
      </c>
      <c r="E183" s="44"/>
      <c r="F183" s="222" t="s">
        <v>1439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161</v>
      </c>
      <c r="AU183" s="20" t="s">
        <v>88</v>
      </c>
    </row>
    <row r="184" s="2" customFormat="1" ht="16.5" customHeight="1">
      <c r="A184" s="42"/>
      <c r="B184" s="43"/>
      <c r="C184" s="258" t="s">
        <v>384</v>
      </c>
      <c r="D184" s="258" t="s">
        <v>266</v>
      </c>
      <c r="E184" s="259" t="s">
        <v>1440</v>
      </c>
      <c r="F184" s="260" t="s">
        <v>1441</v>
      </c>
      <c r="G184" s="261" t="s">
        <v>256</v>
      </c>
      <c r="H184" s="262">
        <v>2</v>
      </c>
      <c r="I184" s="263"/>
      <c r="J184" s="264">
        <f>ROUND(I184*H184,2)</f>
        <v>0</v>
      </c>
      <c r="K184" s="260" t="s">
        <v>32</v>
      </c>
      <c r="L184" s="265"/>
      <c r="M184" s="266" t="s">
        <v>32</v>
      </c>
      <c r="N184" s="267" t="s">
        <v>49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365</v>
      </c>
      <c r="AT184" s="219" t="s">
        <v>266</v>
      </c>
      <c r="AU184" s="219" t="s">
        <v>88</v>
      </c>
      <c r="AY184" s="20" t="s">
        <v>153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259</v>
      </c>
      <c r="BM184" s="219" t="s">
        <v>1442</v>
      </c>
    </row>
    <row r="185" s="2" customFormat="1">
      <c r="A185" s="42"/>
      <c r="B185" s="43"/>
      <c r="C185" s="44"/>
      <c r="D185" s="221" t="s">
        <v>161</v>
      </c>
      <c r="E185" s="44"/>
      <c r="F185" s="222" t="s">
        <v>1441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161</v>
      </c>
      <c r="AU185" s="20" t="s">
        <v>88</v>
      </c>
    </row>
    <row r="186" s="2" customFormat="1" ht="16.5" customHeight="1">
      <c r="A186" s="42"/>
      <c r="B186" s="43"/>
      <c r="C186" s="208" t="s">
        <v>390</v>
      </c>
      <c r="D186" s="208" t="s">
        <v>155</v>
      </c>
      <c r="E186" s="209" t="s">
        <v>1443</v>
      </c>
      <c r="F186" s="210" t="s">
        <v>1444</v>
      </c>
      <c r="G186" s="211" t="s">
        <v>256</v>
      </c>
      <c r="H186" s="212">
        <v>1</v>
      </c>
      <c r="I186" s="213"/>
      <c r="J186" s="214">
        <f>ROUND(I186*H186,2)</f>
        <v>0</v>
      </c>
      <c r="K186" s="210" t="s">
        <v>32</v>
      </c>
      <c r="L186" s="48"/>
      <c r="M186" s="215" t="s">
        <v>32</v>
      </c>
      <c r="N186" s="216" t="s">
        <v>49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259</v>
      </c>
      <c r="AT186" s="219" t="s">
        <v>155</v>
      </c>
      <c r="AU186" s="219" t="s">
        <v>88</v>
      </c>
      <c r="AY186" s="20" t="s">
        <v>153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259</v>
      </c>
      <c r="BM186" s="219" t="s">
        <v>1445</v>
      </c>
    </row>
    <row r="187" s="2" customFormat="1">
      <c r="A187" s="42"/>
      <c r="B187" s="43"/>
      <c r="C187" s="44"/>
      <c r="D187" s="221" t="s">
        <v>161</v>
      </c>
      <c r="E187" s="44"/>
      <c r="F187" s="222" t="s">
        <v>1444</v>
      </c>
      <c r="G187" s="44"/>
      <c r="H187" s="44"/>
      <c r="I187" s="223"/>
      <c r="J187" s="44"/>
      <c r="K187" s="44"/>
      <c r="L187" s="48"/>
      <c r="M187" s="224"/>
      <c r="N187" s="22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161</v>
      </c>
      <c r="AU187" s="20" t="s">
        <v>88</v>
      </c>
    </row>
    <row r="188" s="2" customFormat="1" ht="16.5" customHeight="1">
      <c r="A188" s="42"/>
      <c r="B188" s="43"/>
      <c r="C188" s="208" t="s">
        <v>395</v>
      </c>
      <c r="D188" s="208" t="s">
        <v>155</v>
      </c>
      <c r="E188" s="209" t="s">
        <v>1446</v>
      </c>
      <c r="F188" s="210" t="s">
        <v>1447</v>
      </c>
      <c r="G188" s="211" t="s">
        <v>256</v>
      </c>
      <c r="H188" s="212">
        <v>1</v>
      </c>
      <c r="I188" s="213"/>
      <c r="J188" s="214">
        <f>ROUND(I188*H188,2)</f>
        <v>0</v>
      </c>
      <c r="K188" s="210" t="s">
        <v>32</v>
      </c>
      <c r="L188" s="48"/>
      <c r="M188" s="215" t="s">
        <v>32</v>
      </c>
      <c r="N188" s="216" t="s">
        <v>49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19" t="s">
        <v>259</v>
      </c>
      <c r="AT188" s="219" t="s">
        <v>155</v>
      </c>
      <c r="AU188" s="219" t="s">
        <v>88</v>
      </c>
      <c r="AY188" s="20" t="s">
        <v>153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259</v>
      </c>
      <c r="BM188" s="219" t="s">
        <v>1448</v>
      </c>
    </row>
    <row r="189" s="2" customFormat="1">
      <c r="A189" s="42"/>
      <c r="B189" s="43"/>
      <c r="C189" s="44"/>
      <c r="D189" s="221" t="s">
        <v>161</v>
      </c>
      <c r="E189" s="44"/>
      <c r="F189" s="222" t="s">
        <v>1447</v>
      </c>
      <c r="G189" s="44"/>
      <c r="H189" s="44"/>
      <c r="I189" s="223"/>
      <c r="J189" s="44"/>
      <c r="K189" s="44"/>
      <c r="L189" s="48"/>
      <c r="M189" s="224"/>
      <c r="N189" s="22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161</v>
      </c>
      <c r="AU189" s="20" t="s">
        <v>88</v>
      </c>
    </row>
    <row r="190" s="2" customFormat="1" ht="16.5" customHeight="1">
      <c r="A190" s="42"/>
      <c r="B190" s="43"/>
      <c r="C190" s="208" t="s">
        <v>400</v>
      </c>
      <c r="D190" s="208" t="s">
        <v>155</v>
      </c>
      <c r="E190" s="209" t="s">
        <v>1449</v>
      </c>
      <c r="F190" s="210" t="s">
        <v>1450</v>
      </c>
      <c r="G190" s="211" t="s">
        <v>1451</v>
      </c>
      <c r="H190" s="212">
        <v>1</v>
      </c>
      <c r="I190" s="213"/>
      <c r="J190" s="214">
        <f>ROUND(I190*H190,2)</f>
        <v>0</v>
      </c>
      <c r="K190" s="210" t="s">
        <v>32</v>
      </c>
      <c r="L190" s="48"/>
      <c r="M190" s="215" t="s">
        <v>32</v>
      </c>
      <c r="N190" s="216" t="s">
        <v>49</v>
      </c>
      <c r="O190" s="88"/>
      <c r="P190" s="217">
        <f>O190*H190</f>
        <v>0</v>
      </c>
      <c r="Q190" s="217">
        <v>0.030200000000000001</v>
      </c>
      <c r="R190" s="217">
        <f>Q190*H190</f>
        <v>0.030200000000000001</v>
      </c>
      <c r="S190" s="217">
        <v>0</v>
      </c>
      <c r="T190" s="21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19" t="s">
        <v>259</v>
      </c>
      <c r="AT190" s="219" t="s">
        <v>155</v>
      </c>
      <c r="AU190" s="219" t="s">
        <v>88</v>
      </c>
      <c r="AY190" s="20" t="s">
        <v>153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259</v>
      </c>
      <c r="BM190" s="219" t="s">
        <v>1452</v>
      </c>
    </row>
    <row r="191" s="2" customFormat="1">
      <c r="A191" s="42"/>
      <c r="B191" s="43"/>
      <c r="C191" s="44"/>
      <c r="D191" s="221" t="s">
        <v>161</v>
      </c>
      <c r="E191" s="44"/>
      <c r="F191" s="222" t="s">
        <v>1453</v>
      </c>
      <c r="G191" s="44"/>
      <c r="H191" s="44"/>
      <c r="I191" s="223"/>
      <c r="J191" s="44"/>
      <c r="K191" s="44"/>
      <c r="L191" s="48"/>
      <c r="M191" s="224"/>
      <c r="N191" s="22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161</v>
      </c>
      <c r="AU191" s="20" t="s">
        <v>88</v>
      </c>
    </row>
    <row r="192" s="2" customFormat="1" ht="16.5" customHeight="1">
      <c r="A192" s="42"/>
      <c r="B192" s="43"/>
      <c r="C192" s="208" t="s">
        <v>405</v>
      </c>
      <c r="D192" s="208" t="s">
        <v>155</v>
      </c>
      <c r="E192" s="209" t="s">
        <v>1454</v>
      </c>
      <c r="F192" s="210" t="s">
        <v>1455</v>
      </c>
      <c r="G192" s="211" t="s">
        <v>291</v>
      </c>
      <c r="H192" s="212">
        <v>69</v>
      </c>
      <c r="I192" s="213"/>
      <c r="J192" s="214">
        <f>ROUND(I192*H192,2)</f>
        <v>0</v>
      </c>
      <c r="K192" s="210" t="s">
        <v>32</v>
      </c>
      <c r="L192" s="48"/>
      <c r="M192" s="215" t="s">
        <v>32</v>
      </c>
      <c r="N192" s="216" t="s">
        <v>49</v>
      </c>
      <c r="O192" s="88"/>
      <c r="P192" s="217">
        <f>O192*H192</f>
        <v>0</v>
      </c>
      <c r="Q192" s="217">
        <v>0.00019000000000000001</v>
      </c>
      <c r="R192" s="217">
        <f>Q192*H192</f>
        <v>0.01311</v>
      </c>
      <c r="S192" s="217">
        <v>0</v>
      </c>
      <c r="T192" s="21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259</v>
      </c>
      <c r="AT192" s="219" t="s">
        <v>155</v>
      </c>
      <c r="AU192" s="219" t="s">
        <v>88</v>
      </c>
      <c r="AY192" s="20" t="s">
        <v>153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259</v>
      </c>
      <c r="BM192" s="219" t="s">
        <v>1456</v>
      </c>
    </row>
    <row r="193" s="2" customFormat="1">
      <c r="A193" s="42"/>
      <c r="B193" s="43"/>
      <c r="C193" s="44"/>
      <c r="D193" s="221" t="s">
        <v>161</v>
      </c>
      <c r="E193" s="44"/>
      <c r="F193" s="222" t="s">
        <v>1457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161</v>
      </c>
      <c r="AU193" s="20" t="s">
        <v>88</v>
      </c>
    </row>
    <row r="194" s="14" customFormat="1">
      <c r="A194" s="14"/>
      <c r="B194" s="236"/>
      <c r="C194" s="237"/>
      <c r="D194" s="221" t="s">
        <v>163</v>
      </c>
      <c r="E194" s="238" t="s">
        <v>32</v>
      </c>
      <c r="F194" s="239" t="s">
        <v>1458</v>
      </c>
      <c r="G194" s="237"/>
      <c r="H194" s="240">
        <v>69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163</v>
      </c>
      <c r="AU194" s="246" t="s">
        <v>88</v>
      </c>
      <c r="AV194" s="14" t="s">
        <v>88</v>
      </c>
      <c r="AW194" s="14" t="s">
        <v>39</v>
      </c>
      <c r="AX194" s="14" t="s">
        <v>86</v>
      </c>
      <c r="AY194" s="246" t="s">
        <v>153</v>
      </c>
    </row>
    <row r="195" s="2" customFormat="1" ht="16.5" customHeight="1">
      <c r="A195" s="42"/>
      <c r="B195" s="43"/>
      <c r="C195" s="208" t="s">
        <v>412</v>
      </c>
      <c r="D195" s="208" t="s">
        <v>155</v>
      </c>
      <c r="E195" s="209" t="s">
        <v>1459</v>
      </c>
      <c r="F195" s="210" t="s">
        <v>1460</v>
      </c>
      <c r="G195" s="211" t="s">
        <v>291</v>
      </c>
      <c r="H195" s="212">
        <v>69</v>
      </c>
      <c r="I195" s="213"/>
      <c r="J195" s="214">
        <f>ROUND(I195*H195,2)</f>
        <v>0</v>
      </c>
      <c r="K195" s="210" t="s">
        <v>32</v>
      </c>
      <c r="L195" s="48"/>
      <c r="M195" s="215" t="s">
        <v>32</v>
      </c>
      <c r="N195" s="216" t="s">
        <v>49</v>
      </c>
      <c r="O195" s="88"/>
      <c r="P195" s="217">
        <f>O195*H195</f>
        <v>0</v>
      </c>
      <c r="Q195" s="217">
        <v>1.0000000000000001E-05</v>
      </c>
      <c r="R195" s="217">
        <f>Q195*H195</f>
        <v>0.00069000000000000008</v>
      </c>
      <c r="S195" s="217">
        <v>0</v>
      </c>
      <c r="T195" s="21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19" t="s">
        <v>259</v>
      </c>
      <c r="AT195" s="219" t="s">
        <v>155</v>
      </c>
      <c r="AU195" s="219" t="s">
        <v>88</v>
      </c>
      <c r="AY195" s="20" t="s">
        <v>153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259</v>
      </c>
      <c r="BM195" s="219" t="s">
        <v>1461</v>
      </c>
    </row>
    <row r="196" s="2" customFormat="1">
      <c r="A196" s="42"/>
      <c r="B196" s="43"/>
      <c r="C196" s="44"/>
      <c r="D196" s="221" t="s">
        <v>161</v>
      </c>
      <c r="E196" s="44"/>
      <c r="F196" s="222" t="s">
        <v>1462</v>
      </c>
      <c r="G196" s="44"/>
      <c r="H196" s="44"/>
      <c r="I196" s="223"/>
      <c r="J196" s="44"/>
      <c r="K196" s="44"/>
      <c r="L196" s="48"/>
      <c r="M196" s="224"/>
      <c r="N196" s="22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161</v>
      </c>
      <c r="AU196" s="20" t="s">
        <v>88</v>
      </c>
    </row>
    <row r="197" s="2" customFormat="1" ht="16.5" customHeight="1">
      <c r="A197" s="42"/>
      <c r="B197" s="43"/>
      <c r="C197" s="208" t="s">
        <v>418</v>
      </c>
      <c r="D197" s="208" t="s">
        <v>155</v>
      </c>
      <c r="E197" s="209" t="s">
        <v>1463</v>
      </c>
      <c r="F197" s="210" t="s">
        <v>1464</v>
      </c>
      <c r="G197" s="211" t="s">
        <v>719</v>
      </c>
      <c r="H197" s="279"/>
      <c r="I197" s="213"/>
      <c r="J197" s="214">
        <f>ROUND(I197*H197,2)</f>
        <v>0</v>
      </c>
      <c r="K197" s="210" t="s">
        <v>32</v>
      </c>
      <c r="L197" s="48"/>
      <c r="M197" s="215" t="s">
        <v>32</v>
      </c>
      <c r="N197" s="216" t="s">
        <v>49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19" t="s">
        <v>259</v>
      </c>
      <c r="AT197" s="219" t="s">
        <v>155</v>
      </c>
      <c r="AU197" s="219" t="s">
        <v>88</v>
      </c>
      <c r="AY197" s="20" t="s">
        <v>153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259</v>
      </c>
      <c r="BM197" s="219" t="s">
        <v>1465</v>
      </c>
    </row>
    <row r="198" s="2" customFormat="1">
      <c r="A198" s="42"/>
      <c r="B198" s="43"/>
      <c r="C198" s="44"/>
      <c r="D198" s="221" t="s">
        <v>161</v>
      </c>
      <c r="E198" s="44"/>
      <c r="F198" s="222" t="s">
        <v>1466</v>
      </c>
      <c r="G198" s="44"/>
      <c r="H198" s="44"/>
      <c r="I198" s="223"/>
      <c r="J198" s="44"/>
      <c r="K198" s="44"/>
      <c r="L198" s="48"/>
      <c r="M198" s="224"/>
      <c r="N198" s="225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161</v>
      </c>
      <c r="AU198" s="20" t="s">
        <v>88</v>
      </c>
    </row>
    <row r="199" s="12" customFormat="1" ht="22.8" customHeight="1">
      <c r="A199" s="12"/>
      <c r="B199" s="192"/>
      <c r="C199" s="193"/>
      <c r="D199" s="194" t="s">
        <v>77</v>
      </c>
      <c r="E199" s="206" t="s">
        <v>1467</v>
      </c>
      <c r="F199" s="206" t="s">
        <v>1468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SUM(P200:P201)</f>
        <v>0</v>
      </c>
      <c r="Q199" s="200"/>
      <c r="R199" s="201">
        <f>SUM(R200:R201)</f>
        <v>0.070559999999999998</v>
      </c>
      <c r="S199" s="200"/>
      <c r="T199" s="20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88</v>
      </c>
      <c r="AT199" s="204" t="s">
        <v>77</v>
      </c>
      <c r="AU199" s="204" t="s">
        <v>86</v>
      </c>
      <c r="AY199" s="203" t="s">
        <v>153</v>
      </c>
      <c r="BK199" s="205">
        <f>SUM(BK200:BK201)</f>
        <v>0</v>
      </c>
    </row>
    <row r="200" s="2" customFormat="1" ht="16.5" customHeight="1">
      <c r="A200" s="42"/>
      <c r="B200" s="43"/>
      <c r="C200" s="208" t="s">
        <v>424</v>
      </c>
      <c r="D200" s="208" t="s">
        <v>155</v>
      </c>
      <c r="E200" s="209" t="s">
        <v>1469</v>
      </c>
      <c r="F200" s="210" t="s">
        <v>1470</v>
      </c>
      <c r="G200" s="211" t="s">
        <v>291</v>
      </c>
      <c r="H200" s="212">
        <v>2</v>
      </c>
      <c r="I200" s="213"/>
      <c r="J200" s="214">
        <f>ROUND(I200*H200,2)</f>
        <v>0</v>
      </c>
      <c r="K200" s="210" t="s">
        <v>32</v>
      </c>
      <c r="L200" s="48"/>
      <c r="M200" s="215" t="s">
        <v>32</v>
      </c>
      <c r="N200" s="216" t="s">
        <v>49</v>
      </c>
      <c r="O200" s="88"/>
      <c r="P200" s="217">
        <f>O200*H200</f>
        <v>0</v>
      </c>
      <c r="Q200" s="217">
        <v>0.035279999999999999</v>
      </c>
      <c r="R200" s="217">
        <f>Q200*H200</f>
        <v>0.070559999999999998</v>
      </c>
      <c r="S200" s="217">
        <v>0</v>
      </c>
      <c r="T200" s="21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19" t="s">
        <v>259</v>
      </c>
      <c r="AT200" s="219" t="s">
        <v>155</v>
      </c>
      <c r="AU200" s="219" t="s">
        <v>88</v>
      </c>
      <c r="AY200" s="20" t="s">
        <v>153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259</v>
      </c>
      <c r="BM200" s="219" t="s">
        <v>1471</v>
      </c>
    </row>
    <row r="201" s="2" customFormat="1">
      <c r="A201" s="42"/>
      <c r="B201" s="43"/>
      <c r="C201" s="44"/>
      <c r="D201" s="221" t="s">
        <v>161</v>
      </c>
      <c r="E201" s="44"/>
      <c r="F201" s="222" t="s">
        <v>1472</v>
      </c>
      <c r="G201" s="44"/>
      <c r="H201" s="44"/>
      <c r="I201" s="223"/>
      <c r="J201" s="44"/>
      <c r="K201" s="44"/>
      <c r="L201" s="48"/>
      <c r="M201" s="224"/>
      <c r="N201" s="22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161</v>
      </c>
      <c r="AU201" s="20" t="s">
        <v>88</v>
      </c>
    </row>
    <row r="202" s="12" customFormat="1" ht="22.8" customHeight="1">
      <c r="A202" s="12"/>
      <c r="B202" s="192"/>
      <c r="C202" s="193"/>
      <c r="D202" s="194" t="s">
        <v>77</v>
      </c>
      <c r="E202" s="206" t="s">
        <v>1473</v>
      </c>
      <c r="F202" s="206" t="s">
        <v>1474</v>
      </c>
      <c r="G202" s="193"/>
      <c r="H202" s="193"/>
      <c r="I202" s="196"/>
      <c r="J202" s="207">
        <f>BK202</f>
        <v>0</v>
      </c>
      <c r="K202" s="193"/>
      <c r="L202" s="198"/>
      <c r="M202" s="199"/>
      <c r="N202" s="200"/>
      <c r="O202" s="200"/>
      <c r="P202" s="201">
        <f>SUM(P203:P288)</f>
        <v>0</v>
      </c>
      <c r="Q202" s="200"/>
      <c r="R202" s="201">
        <f>SUM(R203:R288)</f>
        <v>0.25784000000000001</v>
      </c>
      <c r="S202" s="200"/>
      <c r="T202" s="202">
        <f>SUM(T203:T288)</f>
        <v>0.17027999999999999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3" t="s">
        <v>88</v>
      </c>
      <c r="AT202" s="204" t="s">
        <v>77</v>
      </c>
      <c r="AU202" s="204" t="s">
        <v>86</v>
      </c>
      <c r="AY202" s="203" t="s">
        <v>153</v>
      </c>
      <c r="BK202" s="205">
        <f>SUM(BK203:BK288)</f>
        <v>0</v>
      </c>
    </row>
    <row r="203" s="2" customFormat="1" ht="16.5" customHeight="1">
      <c r="A203" s="42"/>
      <c r="B203" s="43"/>
      <c r="C203" s="208" t="s">
        <v>431</v>
      </c>
      <c r="D203" s="208" t="s">
        <v>155</v>
      </c>
      <c r="E203" s="209" t="s">
        <v>1475</v>
      </c>
      <c r="F203" s="210" t="s">
        <v>1476</v>
      </c>
      <c r="G203" s="211" t="s">
        <v>1451</v>
      </c>
      <c r="H203" s="212">
        <v>2</v>
      </c>
      <c r="I203" s="213"/>
      <c r="J203" s="214">
        <f>ROUND(I203*H203,2)</f>
        <v>0</v>
      </c>
      <c r="K203" s="210" t="s">
        <v>32</v>
      </c>
      <c r="L203" s="48"/>
      <c r="M203" s="215" t="s">
        <v>32</v>
      </c>
      <c r="N203" s="216" t="s">
        <v>49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0.01933</v>
      </c>
      <c r="T203" s="218">
        <f>S203*H203</f>
        <v>0.03866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19" t="s">
        <v>259</v>
      </c>
      <c r="AT203" s="219" t="s">
        <v>155</v>
      </c>
      <c r="AU203" s="219" t="s">
        <v>88</v>
      </c>
      <c r="AY203" s="20" t="s">
        <v>153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259</v>
      </c>
      <c r="BM203" s="219" t="s">
        <v>1477</v>
      </c>
    </row>
    <row r="204" s="2" customFormat="1">
      <c r="A204" s="42"/>
      <c r="B204" s="43"/>
      <c r="C204" s="44"/>
      <c r="D204" s="221" t="s">
        <v>161</v>
      </c>
      <c r="E204" s="44"/>
      <c r="F204" s="222" t="s">
        <v>1478</v>
      </c>
      <c r="G204" s="44"/>
      <c r="H204" s="44"/>
      <c r="I204" s="223"/>
      <c r="J204" s="44"/>
      <c r="K204" s="44"/>
      <c r="L204" s="48"/>
      <c r="M204" s="224"/>
      <c r="N204" s="225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161</v>
      </c>
      <c r="AU204" s="20" t="s">
        <v>88</v>
      </c>
    </row>
    <row r="205" s="2" customFormat="1" ht="16.5" customHeight="1">
      <c r="A205" s="42"/>
      <c r="B205" s="43"/>
      <c r="C205" s="208" t="s">
        <v>438</v>
      </c>
      <c r="D205" s="208" t="s">
        <v>155</v>
      </c>
      <c r="E205" s="209" t="s">
        <v>1479</v>
      </c>
      <c r="F205" s="210" t="s">
        <v>1480</v>
      </c>
      <c r="G205" s="211" t="s">
        <v>1451</v>
      </c>
      <c r="H205" s="212">
        <v>1</v>
      </c>
      <c r="I205" s="213"/>
      <c r="J205" s="214">
        <f>ROUND(I205*H205,2)</f>
        <v>0</v>
      </c>
      <c r="K205" s="210" t="s">
        <v>32</v>
      </c>
      <c r="L205" s="48"/>
      <c r="M205" s="215" t="s">
        <v>32</v>
      </c>
      <c r="N205" s="216" t="s">
        <v>49</v>
      </c>
      <c r="O205" s="88"/>
      <c r="P205" s="217">
        <f>O205*H205</f>
        <v>0</v>
      </c>
      <c r="Q205" s="217">
        <v>0.016969999999999999</v>
      </c>
      <c r="R205" s="217">
        <f>Q205*H205</f>
        <v>0.016969999999999999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259</v>
      </c>
      <c r="AT205" s="219" t="s">
        <v>155</v>
      </c>
      <c r="AU205" s="219" t="s">
        <v>88</v>
      </c>
      <c r="AY205" s="20" t="s">
        <v>153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86</v>
      </c>
      <c r="BK205" s="220">
        <f>ROUND(I205*H205,2)</f>
        <v>0</v>
      </c>
      <c r="BL205" s="20" t="s">
        <v>259</v>
      </c>
      <c r="BM205" s="219" t="s">
        <v>1481</v>
      </c>
    </row>
    <row r="206" s="2" customFormat="1">
      <c r="A206" s="42"/>
      <c r="B206" s="43"/>
      <c r="C206" s="44"/>
      <c r="D206" s="221" t="s">
        <v>161</v>
      </c>
      <c r="E206" s="44"/>
      <c r="F206" s="222" t="s">
        <v>1482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161</v>
      </c>
      <c r="AU206" s="20" t="s">
        <v>88</v>
      </c>
    </row>
    <row r="207" s="2" customFormat="1" ht="16.5" customHeight="1">
      <c r="A207" s="42"/>
      <c r="B207" s="43"/>
      <c r="C207" s="208" t="s">
        <v>443</v>
      </c>
      <c r="D207" s="208" t="s">
        <v>155</v>
      </c>
      <c r="E207" s="209" t="s">
        <v>1483</v>
      </c>
      <c r="F207" s="210" t="s">
        <v>1484</v>
      </c>
      <c r="G207" s="211" t="s">
        <v>1451</v>
      </c>
      <c r="H207" s="212">
        <v>1</v>
      </c>
      <c r="I207" s="213"/>
      <c r="J207" s="214">
        <f>ROUND(I207*H207,2)</f>
        <v>0</v>
      </c>
      <c r="K207" s="210" t="s">
        <v>32</v>
      </c>
      <c r="L207" s="48"/>
      <c r="M207" s="215" t="s">
        <v>32</v>
      </c>
      <c r="N207" s="216" t="s">
        <v>49</v>
      </c>
      <c r="O207" s="88"/>
      <c r="P207" s="217">
        <f>O207*H207</f>
        <v>0</v>
      </c>
      <c r="Q207" s="217">
        <v>0.02894</v>
      </c>
      <c r="R207" s="217">
        <f>Q207*H207</f>
        <v>0.02894</v>
      </c>
      <c r="S207" s="217">
        <v>0</v>
      </c>
      <c r="T207" s="218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19" t="s">
        <v>259</v>
      </c>
      <c r="AT207" s="219" t="s">
        <v>155</v>
      </c>
      <c r="AU207" s="219" t="s">
        <v>88</v>
      </c>
      <c r="AY207" s="20" t="s">
        <v>153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0" t="s">
        <v>86</v>
      </c>
      <c r="BK207" s="220">
        <f>ROUND(I207*H207,2)</f>
        <v>0</v>
      </c>
      <c r="BL207" s="20" t="s">
        <v>259</v>
      </c>
      <c r="BM207" s="219" t="s">
        <v>1485</v>
      </c>
    </row>
    <row r="208" s="2" customFormat="1">
      <c r="A208" s="42"/>
      <c r="B208" s="43"/>
      <c r="C208" s="44"/>
      <c r="D208" s="221" t="s">
        <v>161</v>
      </c>
      <c r="E208" s="44"/>
      <c r="F208" s="222" t="s">
        <v>1486</v>
      </c>
      <c r="G208" s="44"/>
      <c r="H208" s="44"/>
      <c r="I208" s="223"/>
      <c r="J208" s="44"/>
      <c r="K208" s="44"/>
      <c r="L208" s="48"/>
      <c r="M208" s="224"/>
      <c r="N208" s="225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161</v>
      </c>
      <c r="AU208" s="20" t="s">
        <v>88</v>
      </c>
    </row>
    <row r="209" s="2" customFormat="1" ht="16.5" customHeight="1">
      <c r="A209" s="42"/>
      <c r="B209" s="43"/>
      <c r="C209" s="208" t="s">
        <v>447</v>
      </c>
      <c r="D209" s="208" t="s">
        <v>155</v>
      </c>
      <c r="E209" s="209" t="s">
        <v>1487</v>
      </c>
      <c r="F209" s="210" t="s">
        <v>1488</v>
      </c>
      <c r="G209" s="211" t="s">
        <v>256</v>
      </c>
      <c r="H209" s="212">
        <v>1</v>
      </c>
      <c r="I209" s="213"/>
      <c r="J209" s="214">
        <f>ROUND(I209*H209,2)</f>
        <v>0</v>
      </c>
      <c r="K209" s="210" t="s">
        <v>32</v>
      </c>
      <c r="L209" s="48"/>
      <c r="M209" s="215" t="s">
        <v>32</v>
      </c>
      <c r="N209" s="216" t="s">
        <v>49</v>
      </c>
      <c r="O209" s="88"/>
      <c r="P209" s="217">
        <f>O209*H209</f>
        <v>0</v>
      </c>
      <c r="Q209" s="217">
        <v>0.00247</v>
      </c>
      <c r="R209" s="217">
        <f>Q209*H209</f>
        <v>0.00247</v>
      </c>
      <c r="S209" s="217">
        <v>0</v>
      </c>
      <c r="T209" s="21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19" t="s">
        <v>259</v>
      </c>
      <c r="AT209" s="219" t="s">
        <v>155</v>
      </c>
      <c r="AU209" s="219" t="s">
        <v>88</v>
      </c>
      <c r="AY209" s="20" t="s">
        <v>153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259</v>
      </c>
      <c r="BM209" s="219" t="s">
        <v>1489</v>
      </c>
    </row>
    <row r="210" s="2" customFormat="1">
      <c r="A210" s="42"/>
      <c r="B210" s="43"/>
      <c r="C210" s="44"/>
      <c r="D210" s="221" t="s">
        <v>161</v>
      </c>
      <c r="E210" s="44"/>
      <c r="F210" s="222" t="s">
        <v>1490</v>
      </c>
      <c r="G210" s="44"/>
      <c r="H210" s="44"/>
      <c r="I210" s="223"/>
      <c r="J210" s="44"/>
      <c r="K210" s="44"/>
      <c r="L210" s="48"/>
      <c r="M210" s="224"/>
      <c r="N210" s="22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161</v>
      </c>
      <c r="AU210" s="20" t="s">
        <v>88</v>
      </c>
    </row>
    <row r="211" s="2" customFormat="1" ht="16.5" customHeight="1">
      <c r="A211" s="42"/>
      <c r="B211" s="43"/>
      <c r="C211" s="258" t="s">
        <v>452</v>
      </c>
      <c r="D211" s="258" t="s">
        <v>266</v>
      </c>
      <c r="E211" s="259" t="s">
        <v>1491</v>
      </c>
      <c r="F211" s="260" t="s">
        <v>1492</v>
      </c>
      <c r="G211" s="261" t="s">
        <v>256</v>
      </c>
      <c r="H211" s="262">
        <v>1</v>
      </c>
      <c r="I211" s="263"/>
      <c r="J211" s="264">
        <f>ROUND(I211*H211,2)</f>
        <v>0</v>
      </c>
      <c r="K211" s="260" t="s">
        <v>32</v>
      </c>
      <c r="L211" s="265"/>
      <c r="M211" s="266" t="s">
        <v>32</v>
      </c>
      <c r="N211" s="267" t="s">
        <v>49</v>
      </c>
      <c r="O211" s="88"/>
      <c r="P211" s="217">
        <f>O211*H211</f>
        <v>0</v>
      </c>
      <c r="Q211" s="217">
        <v>0.021899999999999999</v>
      </c>
      <c r="R211" s="217">
        <f>Q211*H211</f>
        <v>0.021899999999999999</v>
      </c>
      <c r="S211" s="217">
        <v>0</v>
      </c>
      <c r="T211" s="21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19" t="s">
        <v>365</v>
      </c>
      <c r="AT211" s="219" t="s">
        <v>266</v>
      </c>
      <c r="AU211" s="219" t="s">
        <v>88</v>
      </c>
      <c r="AY211" s="20" t="s">
        <v>153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86</v>
      </c>
      <c r="BK211" s="220">
        <f>ROUND(I211*H211,2)</f>
        <v>0</v>
      </c>
      <c r="BL211" s="20" t="s">
        <v>259</v>
      </c>
      <c r="BM211" s="219" t="s">
        <v>1493</v>
      </c>
    </row>
    <row r="212" s="2" customFormat="1">
      <c r="A212" s="42"/>
      <c r="B212" s="43"/>
      <c r="C212" s="44"/>
      <c r="D212" s="221" t="s">
        <v>161</v>
      </c>
      <c r="E212" s="44"/>
      <c r="F212" s="222" t="s">
        <v>1492</v>
      </c>
      <c r="G212" s="44"/>
      <c r="H212" s="44"/>
      <c r="I212" s="223"/>
      <c r="J212" s="44"/>
      <c r="K212" s="44"/>
      <c r="L212" s="48"/>
      <c r="M212" s="224"/>
      <c r="N212" s="225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161</v>
      </c>
      <c r="AU212" s="20" t="s">
        <v>88</v>
      </c>
    </row>
    <row r="213" s="2" customFormat="1" ht="21.75" customHeight="1">
      <c r="A213" s="42"/>
      <c r="B213" s="43"/>
      <c r="C213" s="208" t="s">
        <v>456</v>
      </c>
      <c r="D213" s="208" t="s">
        <v>155</v>
      </c>
      <c r="E213" s="209" t="s">
        <v>1494</v>
      </c>
      <c r="F213" s="210" t="s">
        <v>1495</v>
      </c>
      <c r="G213" s="211" t="s">
        <v>1451</v>
      </c>
      <c r="H213" s="212">
        <v>2</v>
      </c>
      <c r="I213" s="213"/>
      <c r="J213" s="214">
        <f>ROUND(I213*H213,2)</f>
        <v>0</v>
      </c>
      <c r="K213" s="210" t="s">
        <v>32</v>
      </c>
      <c r="L213" s="48"/>
      <c r="M213" s="215" t="s">
        <v>32</v>
      </c>
      <c r="N213" s="216" t="s">
        <v>49</v>
      </c>
      <c r="O213" s="88"/>
      <c r="P213" s="217">
        <f>O213*H213</f>
        <v>0</v>
      </c>
      <c r="Q213" s="217">
        <v>0.013820000000000001</v>
      </c>
      <c r="R213" s="217">
        <f>Q213*H213</f>
        <v>0.027640000000000001</v>
      </c>
      <c r="S213" s="217">
        <v>0</v>
      </c>
      <c r="T213" s="21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19" t="s">
        <v>259</v>
      </c>
      <c r="AT213" s="219" t="s">
        <v>155</v>
      </c>
      <c r="AU213" s="219" t="s">
        <v>88</v>
      </c>
      <c r="AY213" s="20" t="s">
        <v>153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86</v>
      </c>
      <c r="BK213" s="220">
        <f>ROUND(I213*H213,2)</f>
        <v>0</v>
      </c>
      <c r="BL213" s="20" t="s">
        <v>259</v>
      </c>
      <c r="BM213" s="219" t="s">
        <v>1496</v>
      </c>
    </row>
    <row r="214" s="2" customFormat="1">
      <c r="A214" s="42"/>
      <c r="B214" s="43"/>
      <c r="C214" s="44"/>
      <c r="D214" s="221" t="s">
        <v>161</v>
      </c>
      <c r="E214" s="44"/>
      <c r="F214" s="222" t="s">
        <v>1497</v>
      </c>
      <c r="G214" s="44"/>
      <c r="H214" s="44"/>
      <c r="I214" s="223"/>
      <c r="J214" s="44"/>
      <c r="K214" s="44"/>
      <c r="L214" s="48"/>
      <c r="M214" s="224"/>
      <c r="N214" s="22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161</v>
      </c>
      <c r="AU214" s="20" t="s">
        <v>88</v>
      </c>
    </row>
    <row r="215" s="2" customFormat="1" ht="16.5" customHeight="1">
      <c r="A215" s="42"/>
      <c r="B215" s="43"/>
      <c r="C215" s="208" t="s">
        <v>461</v>
      </c>
      <c r="D215" s="208" t="s">
        <v>155</v>
      </c>
      <c r="E215" s="209" t="s">
        <v>1498</v>
      </c>
      <c r="F215" s="210" t="s">
        <v>1499</v>
      </c>
      <c r="G215" s="211" t="s">
        <v>1451</v>
      </c>
      <c r="H215" s="212">
        <v>3</v>
      </c>
      <c r="I215" s="213"/>
      <c r="J215" s="214">
        <f>ROUND(I215*H215,2)</f>
        <v>0</v>
      </c>
      <c r="K215" s="210" t="s">
        <v>32</v>
      </c>
      <c r="L215" s="48"/>
      <c r="M215" s="215" t="s">
        <v>32</v>
      </c>
      <c r="N215" s="216" t="s">
        <v>49</v>
      </c>
      <c r="O215" s="88"/>
      <c r="P215" s="217">
        <f>O215*H215</f>
        <v>0</v>
      </c>
      <c r="Q215" s="217">
        <v>0</v>
      </c>
      <c r="R215" s="217">
        <f>Q215*H215</f>
        <v>0</v>
      </c>
      <c r="S215" s="217">
        <v>0.0172</v>
      </c>
      <c r="T215" s="218">
        <f>S215*H215</f>
        <v>0.0516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19" t="s">
        <v>259</v>
      </c>
      <c r="AT215" s="219" t="s">
        <v>155</v>
      </c>
      <c r="AU215" s="219" t="s">
        <v>88</v>
      </c>
      <c r="AY215" s="20" t="s">
        <v>153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259</v>
      </c>
      <c r="BM215" s="219" t="s">
        <v>1500</v>
      </c>
    </row>
    <row r="216" s="2" customFormat="1">
      <c r="A216" s="42"/>
      <c r="B216" s="43"/>
      <c r="C216" s="44"/>
      <c r="D216" s="221" t="s">
        <v>161</v>
      </c>
      <c r="E216" s="44"/>
      <c r="F216" s="222" t="s">
        <v>1501</v>
      </c>
      <c r="G216" s="44"/>
      <c r="H216" s="44"/>
      <c r="I216" s="223"/>
      <c r="J216" s="44"/>
      <c r="K216" s="44"/>
      <c r="L216" s="48"/>
      <c r="M216" s="224"/>
      <c r="N216" s="225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161</v>
      </c>
      <c r="AU216" s="20" t="s">
        <v>88</v>
      </c>
    </row>
    <row r="217" s="2" customFormat="1" ht="16.5" customHeight="1">
      <c r="A217" s="42"/>
      <c r="B217" s="43"/>
      <c r="C217" s="208" t="s">
        <v>465</v>
      </c>
      <c r="D217" s="208" t="s">
        <v>155</v>
      </c>
      <c r="E217" s="209" t="s">
        <v>1502</v>
      </c>
      <c r="F217" s="210" t="s">
        <v>1503</v>
      </c>
      <c r="G217" s="211" t="s">
        <v>1451</v>
      </c>
      <c r="H217" s="212">
        <v>2</v>
      </c>
      <c r="I217" s="213"/>
      <c r="J217" s="214">
        <f>ROUND(I217*H217,2)</f>
        <v>0</v>
      </c>
      <c r="K217" s="210" t="s">
        <v>32</v>
      </c>
      <c r="L217" s="48"/>
      <c r="M217" s="215" t="s">
        <v>32</v>
      </c>
      <c r="N217" s="216" t="s">
        <v>49</v>
      </c>
      <c r="O217" s="88"/>
      <c r="P217" s="217">
        <f>O217*H217</f>
        <v>0</v>
      </c>
      <c r="Q217" s="217">
        <v>0</v>
      </c>
      <c r="R217" s="217">
        <f>Q217*H217</f>
        <v>0</v>
      </c>
      <c r="S217" s="217">
        <v>0.019460000000000002</v>
      </c>
      <c r="T217" s="218">
        <f>S217*H217</f>
        <v>0.038920000000000003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259</v>
      </c>
      <c r="AT217" s="219" t="s">
        <v>155</v>
      </c>
      <c r="AU217" s="219" t="s">
        <v>88</v>
      </c>
      <c r="AY217" s="20" t="s">
        <v>153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86</v>
      </c>
      <c r="BK217" s="220">
        <f>ROUND(I217*H217,2)</f>
        <v>0</v>
      </c>
      <c r="BL217" s="20" t="s">
        <v>259</v>
      </c>
      <c r="BM217" s="219" t="s">
        <v>1504</v>
      </c>
    </row>
    <row r="218" s="2" customFormat="1">
      <c r="A218" s="42"/>
      <c r="B218" s="43"/>
      <c r="C218" s="44"/>
      <c r="D218" s="221" t="s">
        <v>161</v>
      </c>
      <c r="E218" s="44"/>
      <c r="F218" s="222" t="s">
        <v>1505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161</v>
      </c>
      <c r="AU218" s="20" t="s">
        <v>88</v>
      </c>
    </row>
    <row r="219" s="2" customFormat="1" ht="16.5" customHeight="1">
      <c r="A219" s="42"/>
      <c r="B219" s="43"/>
      <c r="C219" s="208" t="s">
        <v>472</v>
      </c>
      <c r="D219" s="208" t="s">
        <v>155</v>
      </c>
      <c r="E219" s="209" t="s">
        <v>1506</v>
      </c>
      <c r="F219" s="210" t="s">
        <v>1507</v>
      </c>
      <c r="G219" s="211" t="s">
        <v>1451</v>
      </c>
      <c r="H219" s="212">
        <v>1</v>
      </c>
      <c r="I219" s="213"/>
      <c r="J219" s="214">
        <f>ROUND(I219*H219,2)</f>
        <v>0</v>
      </c>
      <c r="K219" s="210" t="s">
        <v>32</v>
      </c>
      <c r="L219" s="48"/>
      <c r="M219" s="215" t="s">
        <v>32</v>
      </c>
      <c r="N219" s="216" t="s">
        <v>49</v>
      </c>
      <c r="O219" s="88"/>
      <c r="P219" s="217">
        <f>O219*H219</f>
        <v>0</v>
      </c>
      <c r="Q219" s="217">
        <v>0.017729999999999999</v>
      </c>
      <c r="R219" s="217">
        <f>Q219*H219</f>
        <v>0.017729999999999999</v>
      </c>
      <c r="S219" s="217">
        <v>0</v>
      </c>
      <c r="T219" s="21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19" t="s">
        <v>259</v>
      </c>
      <c r="AT219" s="219" t="s">
        <v>155</v>
      </c>
      <c r="AU219" s="219" t="s">
        <v>88</v>
      </c>
      <c r="AY219" s="20" t="s">
        <v>153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86</v>
      </c>
      <c r="BK219" s="220">
        <f>ROUND(I219*H219,2)</f>
        <v>0</v>
      </c>
      <c r="BL219" s="20" t="s">
        <v>259</v>
      </c>
      <c r="BM219" s="219" t="s">
        <v>1508</v>
      </c>
    </row>
    <row r="220" s="2" customFormat="1">
      <c r="A220" s="42"/>
      <c r="B220" s="43"/>
      <c r="C220" s="44"/>
      <c r="D220" s="221" t="s">
        <v>161</v>
      </c>
      <c r="E220" s="44"/>
      <c r="F220" s="222" t="s">
        <v>1509</v>
      </c>
      <c r="G220" s="44"/>
      <c r="H220" s="44"/>
      <c r="I220" s="223"/>
      <c r="J220" s="44"/>
      <c r="K220" s="44"/>
      <c r="L220" s="48"/>
      <c r="M220" s="224"/>
      <c r="N220" s="22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161</v>
      </c>
      <c r="AU220" s="20" t="s">
        <v>88</v>
      </c>
    </row>
    <row r="221" s="2" customFormat="1" ht="16.5" customHeight="1">
      <c r="A221" s="42"/>
      <c r="B221" s="43"/>
      <c r="C221" s="208" t="s">
        <v>480</v>
      </c>
      <c r="D221" s="208" t="s">
        <v>155</v>
      </c>
      <c r="E221" s="209" t="s">
        <v>1510</v>
      </c>
      <c r="F221" s="210" t="s">
        <v>1511</v>
      </c>
      <c r="G221" s="211" t="s">
        <v>1451</v>
      </c>
      <c r="H221" s="212">
        <v>1</v>
      </c>
      <c r="I221" s="213"/>
      <c r="J221" s="214">
        <f>ROUND(I221*H221,2)</f>
        <v>0</v>
      </c>
      <c r="K221" s="210" t="s">
        <v>32</v>
      </c>
      <c r="L221" s="48"/>
      <c r="M221" s="215" t="s">
        <v>32</v>
      </c>
      <c r="N221" s="216" t="s">
        <v>49</v>
      </c>
      <c r="O221" s="88"/>
      <c r="P221" s="217">
        <f>O221*H221</f>
        <v>0</v>
      </c>
      <c r="Q221" s="217">
        <v>0.019210000000000001</v>
      </c>
      <c r="R221" s="217">
        <f>Q221*H221</f>
        <v>0.019210000000000001</v>
      </c>
      <c r="S221" s="217">
        <v>0</v>
      </c>
      <c r="T221" s="21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19" t="s">
        <v>259</v>
      </c>
      <c r="AT221" s="219" t="s">
        <v>155</v>
      </c>
      <c r="AU221" s="219" t="s">
        <v>88</v>
      </c>
      <c r="AY221" s="20" t="s">
        <v>153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259</v>
      </c>
      <c r="BM221" s="219" t="s">
        <v>1512</v>
      </c>
    </row>
    <row r="222" s="2" customFormat="1">
      <c r="A222" s="42"/>
      <c r="B222" s="43"/>
      <c r="C222" s="44"/>
      <c r="D222" s="221" t="s">
        <v>161</v>
      </c>
      <c r="E222" s="44"/>
      <c r="F222" s="222" t="s">
        <v>1513</v>
      </c>
      <c r="G222" s="44"/>
      <c r="H222" s="44"/>
      <c r="I222" s="223"/>
      <c r="J222" s="44"/>
      <c r="K222" s="44"/>
      <c r="L222" s="48"/>
      <c r="M222" s="224"/>
      <c r="N222" s="225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161</v>
      </c>
      <c r="AU222" s="20" t="s">
        <v>88</v>
      </c>
    </row>
    <row r="223" s="2" customFormat="1" ht="16.5" customHeight="1">
      <c r="A223" s="42"/>
      <c r="B223" s="43"/>
      <c r="C223" s="208" t="s">
        <v>487</v>
      </c>
      <c r="D223" s="208" t="s">
        <v>155</v>
      </c>
      <c r="E223" s="209" t="s">
        <v>1514</v>
      </c>
      <c r="F223" s="210" t="s">
        <v>1515</v>
      </c>
      <c r="G223" s="211" t="s">
        <v>1451</v>
      </c>
      <c r="H223" s="212">
        <v>1</v>
      </c>
      <c r="I223" s="213"/>
      <c r="J223" s="214">
        <f>ROUND(I223*H223,2)</f>
        <v>0</v>
      </c>
      <c r="K223" s="210" t="s">
        <v>32</v>
      </c>
      <c r="L223" s="48"/>
      <c r="M223" s="215" t="s">
        <v>32</v>
      </c>
      <c r="N223" s="216" t="s">
        <v>49</v>
      </c>
      <c r="O223" s="88"/>
      <c r="P223" s="217">
        <f>O223*H223</f>
        <v>0</v>
      </c>
      <c r="Q223" s="217">
        <v>0.01047</v>
      </c>
      <c r="R223" s="217">
        <f>Q223*H223</f>
        <v>0.01047</v>
      </c>
      <c r="S223" s="217">
        <v>0</v>
      </c>
      <c r="T223" s="21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19" t="s">
        <v>259</v>
      </c>
      <c r="AT223" s="219" t="s">
        <v>155</v>
      </c>
      <c r="AU223" s="219" t="s">
        <v>88</v>
      </c>
      <c r="AY223" s="20" t="s">
        <v>153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86</v>
      </c>
      <c r="BK223" s="220">
        <f>ROUND(I223*H223,2)</f>
        <v>0</v>
      </c>
      <c r="BL223" s="20" t="s">
        <v>259</v>
      </c>
      <c r="BM223" s="219" t="s">
        <v>1516</v>
      </c>
    </row>
    <row r="224" s="2" customFormat="1">
      <c r="A224" s="42"/>
      <c r="B224" s="43"/>
      <c r="C224" s="44"/>
      <c r="D224" s="221" t="s">
        <v>161</v>
      </c>
      <c r="E224" s="44"/>
      <c r="F224" s="222" t="s">
        <v>1517</v>
      </c>
      <c r="G224" s="44"/>
      <c r="H224" s="44"/>
      <c r="I224" s="223"/>
      <c r="J224" s="44"/>
      <c r="K224" s="44"/>
      <c r="L224" s="48"/>
      <c r="M224" s="224"/>
      <c r="N224" s="22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161</v>
      </c>
      <c r="AU224" s="20" t="s">
        <v>88</v>
      </c>
    </row>
    <row r="225" s="2" customFormat="1" ht="16.5" customHeight="1">
      <c r="A225" s="42"/>
      <c r="B225" s="43"/>
      <c r="C225" s="208" t="s">
        <v>493</v>
      </c>
      <c r="D225" s="208" t="s">
        <v>155</v>
      </c>
      <c r="E225" s="209" t="s">
        <v>1518</v>
      </c>
      <c r="F225" s="210" t="s">
        <v>1519</v>
      </c>
      <c r="G225" s="211" t="s">
        <v>1451</v>
      </c>
      <c r="H225" s="212">
        <v>3</v>
      </c>
      <c r="I225" s="213"/>
      <c r="J225" s="214">
        <f>ROUND(I225*H225,2)</f>
        <v>0</v>
      </c>
      <c r="K225" s="210" t="s">
        <v>32</v>
      </c>
      <c r="L225" s="48"/>
      <c r="M225" s="215" t="s">
        <v>32</v>
      </c>
      <c r="N225" s="216" t="s">
        <v>49</v>
      </c>
      <c r="O225" s="88"/>
      <c r="P225" s="217">
        <f>O225*H225</f>
        <v>0</v>
      </c>
      <c r="Q225" s="217">
        <v>0.00051999999999999995</v>
      </c>
      <c r="R225" s="217">
        <f>Q225*H225</f>
        <v>0.0015599999999999998</v>
      </c>
      <c r="S225" s="217">
        <v>0</v>
      </c>
      <c r="T225" s="21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19" t="s">
        <v>259</v>
      </c>
      <c r="AT225" s="219" t="s">
        <v>155</v>
      </c>
      <c r="AU225" s="219" t="s">
        <v>88</v>
      </c>
      <c r="AY225" s="20" t="s">
        <v>153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259</v>
      </c>
      <c r="BM225" s="219" t="s">
        <v>1520</v>
      </c>
    </row>
    <row r="226" s="2" customFormat="1">
      <c r="A226" s="42"/>
      <c r="B226" s="43"/>
      <c r="C226" s="44"/>
      <c r="D226" s="221" t="s">
        <v>161</v>
      </c>
      <c r="E226" s="44"/>
      <c r="F226" s="222" t="s">
        <v>1519</v>
      </c>
      <c r="G226" s="44"/>
      <c r="H226" s="44"/>
      <c r="I226" s="223"/>
      <c r="J226" s="44"/>
      <c r="K226" s="44"/>
      <c r="L226" s="48"/>
      <c r="M226" s="224"/>
      <c r="N226" s="22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161</v>
      </c>
      <c r="AU226" s="20" t="s">
        <v>88</v>
      </c>
    </row>
    <row r="227" s="2" customFormat="1" ht="16.5" customHeight="1">
      <c r="A227" s="42"/>
      <c r="B227" s="43"/>
      <c r="C227" s="208" t="s">
        <v>500</v>
      </c>
      <c r="D227" s="208" t="s">
        <v>155</v>
      </c>
      <c r="E227" s="209" t="s">
        <v>1521</v>
      </c>
      <c r="F227" s="210" t="s">
        <v>1522</v>
      </c>
      <c r="G227" s="211" t="s">
        <v>256</v>
      </c>
      <c r="H227" s="212">
        <v>1</v>
      </c>
      <c r="I227" s="213"/>
      <c r="J227" s="214">
        <f>ROUND(I227*H227,2)</f>
        <v>0</v>
      </c>
      <c r="K227" s="210" t="s">
        <v>32</v>
      </c>
      <c r="L227" s="48"/>
      <c r="M227" s="215" t="s">
        <v>32</v>
      </c>
      <c r="N227" s="216" t="s">
        <v>49</v>
      </c>
      <c r="O227" s="88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19" t="s">
        <v>259</v>
      </c>
      <c r="AT227" s="219" t="s">
        <v>155</v>
      </c>
      <c r="AU227" s="219" t="s">
        <v>88</v>
      </c>
      <c r="AY227" s="20" t="s">
        <v>153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259</v>
      </c>
      <c r="BM227" s="219" t="s">
        <v>1523</v>
      </c>
    </row>
    <row r="228" s="2" customFormat="1">
      <c r="A228" s="42"/>
      <c r="B228" s="43"/>
      <c r="C228" s="44"/>
      <c r="D228" s="221" t="s">
        <v>161</v>
      </c>
      <c r="E228" s="44"/>
      <c r="F228" s="222" t="s">
        <v>1522</v>
      </c>
      <c r="G228" s="44"/>
      <c r="H228" s="44"/>
      <c r="I228" s="223"/>
      <c r="J228" s="44"/>
      <c r="K228" s="44"/>
      <c r="L228" s="48"/>
      <c r="M228" s="224"/>
      <c r="N228" s="22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161</v>
      </c>
      <c r="AU228" s="20" t="s">
        <v>88</v>
      </c>
    </row>
    <row r="229" s="2" customFormat="1" ht="16.5" customHeight="1">
      <c r="A229" s="42"/>
      <c r="B229" s="43"/>
      <c r="C229" s="208" t="s">
        <v>505</v>
      </c>
      <c r="D229" s="208" t="s">
        <v>155</v>
      </c>
      <c r="E229" s="209" t="s">
        <v>1524</v>
      </c>
      <c r="F229" s="210" t="s">
        <v>1525</v>
      </c>
      <c r="G229" s="211" t="s">
        <v>256</v>
      </c>
      <c r="H229" s="212">
        <v>1</v>
      </c>
      <c r="I229" s="213"/>
      <c r="J229" s="214">
        <f>ROUND(I229*H229,2)</f>
        <v>0</v>
      </c>
      <c r="K229" s="210" t="s">
        <v>32</v>
      </c>
      <c r="L229" s="48"/>
      <c r="M229" s="215" t="s">
        <v>32</v>
      </c>
      <c r="N229" s="216" t="s">
        <v>49</v>
      </c>
      <c r="O229" s="88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19" t="s">
        <v>259</v>
      </c>
      <c r="AT229" s="219" t="s">
        <v>155</v>
      </c>
      <c r="AU229" s="219" t="s">
        <v>88</v>
      </c>
      <c r="AY229" s="20" t="s">
        <v>153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259</v>
      </c>
      <c r="BM229" s="219" t="s">
        <v>1526</v>
      </c>
    </row>
    <row r="230" s="2" customFormat="1">
      <c r="A230" s="42"/>
      <c r="B230" s="43"/>
      <c r="C230" s="44"/>
      <c r="D230" s="221" t="s">
        <v>161</v>
      </c>
      <c r="E230" s="44"/>
      <c r="F230" s="222" t="s">
        <v>1525</v>
      </c>
      <c r="G230" s="44"/>
      <c r="H230" s="44"/>
      <c r="I230" s="223"/>
      <c r="J230" s="44"/>
      <c r="K230" s="44"/>
      <c r="L230" s="48"/>
      <c r="M230" s="224"/>
      <c r="N230" s="22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161</v>
      </c>
      <c r="AU230" s="20" t="s">
        <v>88</v>
      </c>
    </row>
    <row r="231" s="2" customFormat="1" ht="21.75" customHeight="1">
      <c r="A231" s="42"/>
      <c r="B231" s="43"/>
      <c r="C231" s="208" t="s">
        <v>511</v>
      </c>
      <c r="D231" s="208" t="s">
        <v>155</v>
      </c>
      <c r="E231" s="209" t="s">
        <v>1527</v>
      </c>
      <c r="F231" s="210" t="s">
        <v>1528</v>
      </c>
      <c r="G231" s="211" t="s">
        <v>256</v>
      </c>
      <c r="H231" s="212">
        <v>1</v>
      </c>
      <c r="I231" s="213"/>
      <c r="J231" s="214">
        <f>ROUND(I231*H231,2)</f>
        <v>0</v>
      </c>
      <c r="K231" s="210" t="s">
        <v>32</v>
      </c>
      <c r="L231" s="48"/>
      <c r="M231" s="215" t="s">
        <v>32</v>
      </c>
      <c r="N231" s="216" t="s">
        <v>49</v>
      </c>
      <c r="O231" s="88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19" t="s">
        <v>259</v>
      </c>
      <c r="AT231" s="219" t="s">
        <v>155</v>
      </c>
      <c r="AU231" s="219" t="s">
        <v>88</v>
      </c>
      <c r="AY231" s="20" t="s">
        <v>153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259</v>
      </c>
      <c r="BM231" s="219" t="s">
        <v>1529</v>
      </c>
    </row>
    <row r="232" s="2" customFormat="1">
      <c r="A232" s="42"/>
      <c r="B232" s="43"/>
      <c r="C232" s="44"/>
      <c r="D232" s="221" t="s">
        <v>161</v>
      </c>
      <c r="E232" s="44"/>
      <c r="F232" s="222" t="s">
        <v>1528</v>
      </c>
      <c r="G232" s="44"/>
      <c r="H232" s="44"/>
      <c r="I232" s="223"/>
      <c r="J232" s="44"/>
      <c r="K232" s="44"/>
      <c r="L232" s="48"/>
      <c r="M232" s="224"/>
      <c r="N232" s="22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161</v>
      </c>
      <c r="AU232" s="20" t="s">
        <v>88</v>
      </c>
    </row>
    <row r="233" s="2" customFormat="1" ht="16.5" customHeight="1">
      <c r="A233" s="42"/>
      <c r="B233" s="43"/>
      <c r="C233" s="208" t="s">
        <v>519</v>
      </c>
      <c r="D233" s="208" t="s">
        <v>155</v>
      </c>
      <c r="E233" s="209" t="s">
        <v>1530</v>
      </c>
      <c r="F233" s="210" t="s">
        <v>1531</v>
      </c>
      <c r="G233" s="211" t="s">
        <v>256</v>
      </c>
      <c r="H233" s="212">
        <v>1</v>
      </c>
      <c r="I233" s="213"/>
      <c r="J233" s="214">
        <f>ROUND(I233*H233,2)</f>
        <v>0</v>
      </c>
      <c r="K233" s="210" t="s">
        <v>32</v>
      </c>
      <c r="L233" s="48"/>
      <c r="M233" s="215" t="s">
        <v>32</v>
      </c>
      <c r="N233" s="216" t="s">
        <v>49</v>
      </c>
      <c r="O233" s="88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19" t="s">
        <v>259</v>
      </c>
      <c r="AT233" s="219" t="s">
        <v>155</v>
      </c>
      <c r="AU233" s="219" t="s">
        <v>88</v>
      </c>
      <c r="AY233" s="20" t="s">
        <v>153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86</v>
      </c>
      <c r="BK233" s="220">
        <f>ROUND(I233*H233,2)</f>
        <v>0</v>
      </c>
      <c r="BL233" s="20" t="s">
        <v>259</v>
      </c>
      <c r="BM233" s="219" t="s">
        <v>1532</v>
      </c>
    </row>
    <row r="234" s="2" customFormat="1">
      <c r="A234" s="42"/>
      <c r="B234" s="43"/>
      <c r="C234" s="44"/>
      <c r="D234" s="221" t="s">
        <v>161</v>
      </c>
      <c r="E234" s="44"/>
      <c r="F234" s="222" t="s">
        <v>1531</v>
      </c>
      <c r="G234" s="44"/>
      <c r="H234" s="44"/>
      <c r="I234" s="223"/>
      <c r="J234" s="44"/>
      <c r="K234" s="44"/>
      <c r="L234" s="48"/>
      <c r="M234" s="224"/>
      <c r="N234" s="22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161</v>
      </c>
      <c r="AU234" s="20" t="s">
        <v>88</v>
      </c>
    </row>
    <row r="235" s="2" customFormat="1" ht="16.5" customHeight="1">
      <c r="A235" s="42"/>
      <c r="B235" s="43"/>
      <c r="C235" s="208" t="s">
        <v>525</v>
      </c>
      <c r="D235" s="208" t="s">
        <v>155</v>
      </c>
      <c r="E235" s="209" t="s">
        <v>1533</v>
      </c>
      <c r="F235" s="210" t="s">
        <v>1534</v>
      </c>
      <c r="G235" s="211" t="s">
        <v>256</v>
      </c>
      <c r="H235" s="212">
        <v>1</v>
      </c>
      <c r="I235" s="213"/>
      <c r="J235" s="214">
        <f>ROUND(I235*H235,2)</f>
        <v>0</v>
      </c>
      <c r="K235" s="210" t="s">
        <v>32</v>
      </c>
      <c r="L235" s="48"/>
      <c r="M235" s="215" t="s">
        <v>32</v>
      </c>
      <c r="N235" s="216" t="s">
        <v>49</v>
      </c>
      <c r="O235" s="88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19" t="s">
        <v>259</v>
      </c>
      <c r="AT235" s="219" t="s">
        <v>155</v>
      </c>
      <c r="AU235" s="219" t="s">
        <v>88</v>
      </c>
      <c r="AY235" s="20" t="s">
        <v>153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86</v>
      </c>
      <c r="BK235" s="220">
        <f>ROUND(I235*H235,2)</f>
        <v>0</v>
      </c>
      <c r="BL235" s="20" t="s">
        <v>259</v>
      </c>
      <c r="BM235" s="219" t="s">
        <v>1535</v>
      </c>
    </row>
    <row r="236" s="2" customFormat="1">
      <c r="A236" s="42"/>
      <c r="B236" s="43"/>
      <c r="C236" s="44"/>
      <c r="D236" s="221" t="s">
        <v>161</v>
      </c>
      <c r="E236" s="44"/>
      <c r="F236" s="222" t="s">
        <v>1534</v>
      </c>
      <c r="G236" s="44"/>
      <c r="H236" s="44"/>
      <c r="I236" s="223"/>
      <c r="J236" s="44"/>
      <c r="K236" s="44"/>
      <c r="L236" s="48"/>
      <c r="M236" s="224"/>
      <c r="N236" s="225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161</v>
      </c>
      <c r="AU236" s="20" t="s">
        <v>88</v>
      </c>
    </row>
    <row r="237" s="2" customFormat="1" ht="16.5" customHeight="1">
      <c r="A237" s="42"/>
      <c r="B237" s="43"/>
      <c r="C237" s="208" t="s">
        <v>532</v>
      </c>
      <c r="D237" s="208" t="s">
        <v>155</v>
      </c>
      <c r="E237" s="209" t="s">
        <v>1536</v>
      </c>
      <c r="F237" s="210" t="s">
        <v>1537</v>
      </c>
      <c r="G237" s="211" t="s">
        <v>1451</v>
      </c>
      <c r="H237" s="212">
        <v>3</v>
      </c>
      <c r="I237" s="213"/>
      <c r="J237" s="214">
        <f>ROUND(I237*H237,2)</f>
        <v>0</v>
      </c>
      <c r="K237" s="210" t="s">
        <v>32</v>
      </c>
      <c r="L237" s="48"/>
      <c r="M237" s="215" t="s">
        <v>32</v>
      </c>
      <c r="N237" s="216" t="s">
        <v>49</v>
      </c>
      <c r="O237" s="88"/>
      <c r="P237" s="217">
        <f>O237*H237</f>
        <v>0</v>
      </c>
      <c r="Q237" s="217">
        <v>0.00051999999999999995</v>
      </c>
      <c r="R237" s="217">
        <f>Q237*H237</f>
        <v>0.0015599999999999998</v>
      </c>
      <c r="S237" s="217">
        <v>0</v>
      </c>
      <c r="T237" s="218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19" t="s">
        <v>259</v>
      </c>
      <c r="AT237" s="219" t="s">
        <v>155</v>
      </c>
      <c r="AU237" s="219" t="s">
        <v>88</v>
      </c>
      <c r="AY237" s="20" t="s">
        <v>153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86</v>
      </c>
      <c r="BK237" s="220">
        <f>ROUND(I237*H237,2)</f>
        <v>0</v>
      </c>
      <c r="BL237" s="20" t="s">
        <v>259</v>
      </c>
      <c r="BM237" s="219" t="s">
        <v>1538</v>
      </c>
    </row>
    <row r="238" s="2" customFormat="1">
      <c r="A238" s="42"/>
      <c r="B238" s="43"/>
      <c r="C238" s="44"/>
      <c r="D238" s="221" t="s">
        <v>161</v>
      </c>
      <c r="E238" s="44"/>
      <c r="F238" s="222" t="s">
        <v>1537</v>
      </c>
      <c r="G238" s="44"/>
      <c r="H238" s="44"/>
      <c r="I238" s="223"/>
      <c r="J238" s="44"/>
      <c r="K238" s="44"/>
      <c r="L238" s="48"/>
      <c r="M238" s="224"/>
      <c r="N238" s="22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161</v>
      </c>
      <c r="AU238" s="20" t="s">
        <v>88</v>
      </c>
    </row>
    <row r="239" s="2" customFormat="1" ht="16.5" customHeight="1">
      <c r="A239" s="42"/>
      <c r="B239" s="43"/>
      <c r="C239" s="208" t="s">
        <v>544</v>
      </c>
      <c r="D239" s="208" t="s">
        <v>155</v>
      </c>
      <c r="E239" s="209" t="s">
        <v>1539</v>
      </c>
      <c r="F239" s="210" t="s">
        <v>1540</v>
      </c>
      <c r="G239" s="211" t="s">
        <v>1451</v>
      </c>
      <c r="H239" s="212">
        <v>3</v>
      </c>
      <c r="I239" s="213"/>
      <c r="J239" s="214">
        <f>ROUND(I239*H239,2)</f>
        <v>0</v>
      </c>
      <c r="K239" s="210" t="s">
        <v>32</v>
      </c>
      <c r="L239" s="48"/>
      <c r="M239" s="215" t="s">
        <v>32</v>
      </c>
      <c r="N239" s="216" t="s">
        <v>49</v>
      </c>
      <c r="O239" s="88"/>
      <c r="P239" s="217">
        <f>O239*H239</f>
        <v>0</v>
      </c>
      <c r="Q239" s="217">
        <v>0.00051999999999999995</v>
      </c>
      <c r="R239" s="217">
        <f>Q239*H239</f>
        <v>0.0015599999999999998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259</v>
      </c>
      <c r="AT239" s="219" t="s">
        <v>155</v>
      </c>
      <c r="AU239" s="219" t="s">
        <v>88</v>
      </c>
      <c r="AY239" s="20" t="s">
        <v>153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86</v>
      </c>
      <c r="BK239" s="220">
        <f>ROUND(I239*H239,2)</f>
        <v>0</v>
      </c>
      <c r="BL239" s="20" t="s">
        <v>259</v>
      </c>
      <c r="BM239" s="219" t="s">
        <v>1541</v>
      </c>
    </row>
    <row r="240" s="2" customFormat="1">
      <c r="A240" s="42"/>
      <c r="B240" s="43"/>
      <c r="C240" s="44"/>
      <c r="D240" s="221" t="s">
        <v>161</v>
      </c>
      <c r="E240" s="44"/>
      <c r="F240" s="222" t="s">
        <v>1540</v>
      </c>
      <c r="G240" s="44"/>
      <c r="H240" s="44"/>
      <c r="I240" s="223"/>
      <c r="J240" s="44"/>
      <c r="K240" s="44"/>
      <c r="L240" s="48"/>
      <c r="M240" s="224"/>
      <c r="N240" s="22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161</v>
      </c>
      <c r="AU240" s="20" t="s">
        <v>88</v>
      </c>
    </row>
    <row r="241" s="2" customFormat="1" ht="16.5" customHeight="1">
      <c r="A241" s="42"/>
      <c r="B241" s="43"/>
      <c r="C241" s="208" t="s">
        <v>556</v>
      </c>
      <c r="D241" s="208" t="s">
        <v>155</v>
      </c>
      <c r="E241" s="209" t="s">
        <v>1542</v>
      </c>
      <c r="F241" s="210" t="s">
        <v>1543</v>
      </c>
      <c r="G241" s="211" t="s">
        <v>1451</v>
      </c>
      <c r="H241" s="212">
        <v>1</v>
      </c>
      <c r="I241" s="213"/>
      <c r="J241" s="214">
        <f>ROUND(I241*H241,2)</f>
        <v>0</v>
      </c>
      <c r="K241" s="210" t="s">
        <v>32</v>
      </c>
      <c r="L241" s="48"/>
      <c r="M241" s="215" t="s">
        <v>32</v>
      </c>
      <c r="N241" s="216" t="s">
        <v>49</v>
      </c>
      <c r="O241" s="88"/>
      <c r="P241" s="217">
        <f>O241*H241</f>
        <v>0</v>
      </c>
      <c r="Q241" s="217">
        <v>0.00051999999999999995</v>
      </c>
      <c r="R241" s="217">
        <f>Q241*H241</f>
        <v>0.00051999999999999995</v>
      </c>
      <c r="S241" s="217">
        <v>0</v>
      </c>
      <c r="T241" s="21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19" t="s">
        <v>259</v>
      </c>
      <c r="AT241" s="219" t="s">
        <v>155</v>
      </c>
      <c r="AU241" s="219" t="s">
        <v>88</v>
      </c>
      <c r="AY241" s="20" t="s">
        <v>153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259</v>
      </c>
      <c r="BM241" s="219" t="s">
        <v>1544</v>
      </c>
    </row>
    <row r="242" s="2" customFormat="1">
      <c r="A242" s="42"/>
      <c r="B242" s="43"/>
      <c r="C242" s="44"/>
      <c r="D242" s="221" t="s">
        <v>161</v>
      </c>
      <c r="E242" s="44"/>
      <c r="F242" s="222" t="s">
        <v>1543</v>
      </c>
      <c r="G242" s="44"/>
      <c r="H242" s="44"/>
      <c r="I242" s="223"/>
      <c r="J242" s="44"/>
      <c r="K242" s="44"/>
      <c r="L242" s="48"/>
      <c r="M242" s="224"/>
      <c r="N242" s="22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161</v>
      </c>
      <c r="AU242" s="20" t="s">
        <v>88</v>
      </c>
    </row>
    <row r="243" s="2" customFormat="1" ht="16.5" customHeight="1">
      <c r="A243" s="42"/>
      <c r="B243" s="43"/>
      <c r="C243" s="208" t="s">
        <v>561</v>
      </c>
      <c r="D243" s="208" t="s">
        <v>155</v>
      </c>
      <c r="E243" s="209" t="s">
        <v>1545</v>
      </c>
      <c r="F243" s="210" t="s">
        <v>1546</v>
      </c>
      <c r="G243" s="211" t="s">
        <v>1451</v>
      </c>
      <c r="H243" s="212">
        <v>3</v>
      </c>
      <c r="I243" s="213"/>
      <c r="J243" s="214">
        <f>ROUND(I243*H243,2)</f>
        <v>0</v>
      </c>
      <c r="K243" s="210" t="s">
        <v>32</v>
      </c>
      <c r="L243" s="48"/>
      <c r="M243" s="215" t="s">
        <v>32</v>
      </c>
      <c r="N243" s="216" t="s">
        <v>49</v>
      </c>
      <c r="O243" s="88"/>
      <c r="P243" s="217">
        <f>O243*H243</f>
        <v>0</v>
      </c>
      <c r="Q243" s="217">
        <v>0.00051999999999999995</v>
      </c>
      <c r="R243" s="217">
        <f>Q243*H243</f>
        <v>0.0015599999999999998</v>
      </c>
      <c r="S243" s="217">
        <v>0</v>
      </c>
      <c r="T243" s="21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19" t="s">
        <v>259</v>
      </c>
      <c r="AT243" s="219" t="s">
        <v>155</v>
      </c>
      <c r="AU243" s="219" t="s">
        <v>88</v>
      </c>
      <c r="AY243" s="20" t="s">
        <v>153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259</v>
      </c>
      <c r="BM243" s="219" t="s">
        <v>1547</v>
      </c>
    </row>
    <row r="244" s="2" customFormat="1">
      <c r="A244" s="42"/>
      <c r="B244" s="43"/>
      <c r="C244" s="44"/>
      <c r="D244" s="221" t="s">
        <v>161</v>
      </c>
      <c r="E244" s="44"/>
      <c r="F244" s="222" t="s">
        <v>1546</v>
      </c>
      <c r="G244" s="44"/>
      <c r="H244" s="44"/>
      <c r="I244" s="223"/>
      <c r="J244" s="44"/>
      <c r="K244" s="44"/>
      <c r="L244" s="48"/>
      <c r="M244" s="224"/>
      <c r="N244" s="22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161</v>
      </c>
      <c r="AU244" s="20" t="s">
        <v>88</v>
      </c>
    </row>
    <row r="245" s="2" customFormat="1" ht="16.5" customHeight="1">
      <c r="A245" s="42"/>
      <c r="B245" s="43"/>
      <c r="C245" s="208" t="s">
        <v>566</v>
      </c>
      <c r="D245" s="208" t="s">
        <v>155</v>
      </c>
      <c r="E245" s="209" t="s">
        <v>1548</v>
      </c>
      <c r="F245" s="210" t="s">
        <v>1549</v>
      </c>
      <c r="G245" s="211" t="s">
        <v>1451</v>
      </c>
      <c r="H245" s="212">
        <v>1</v>
      </c>
      <c r="I245" s="213"/>
      <c r="J245" s="214">
        <f>ROUND(I245*H245,2)</f>
        <v>0</v>
      </c>
      <c r="K245" s="210" t="s">
        <v>32</v>
      </c>
      <c r="L245" s="48"/>
      <c r="M245" s="215" t="s">
        <v>32</v>
      </c>
      <c r="N245" s="216" t="s">
        <v>49</v>
      </c>
      <c r="O245" s="88"/>
      <c r="P245" s="217">
        <f>O245*H245</f>
        <v>0</v>
      </c>
      <c r="Q245" s="217">
        <v>0.00051999999999999995</v>
      </c>
      <c r="R245" s="217">
        <f>Q245*H245</f>
        <v>0.00051999999999999995</v>
      </c>
      <c r="S245" s="217">
        <v>0</v>
      </c>
      <c r="T245" s="21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19" t="s">
        <v>259</v>
      </c>
      <c r="AT245" s="219" t="s">
        <v>155</v>
      </c>
      <c r="AU245" s="219" t="s">
        <v>88</v>
      </c>
      <c r="AY245" s="20" t="s">
        <v>153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259</v>
      </c>
      <c r="BM245" s="219" t="s">
        <v>1550</v>
      </c>
    </row>
    <row r="246" s="2" customFormat="1">
      <c r="A246" s="42"/>
      <c r="B246" s="43"/>
      <c r="C246" s="44"/>
      <c r="D246" s="221" t="s">
        <v>161</v>
      </c>
      <c r="E246" s="44"/>
      <c r="F246" s="222" t="s">
        <v>1549</v>
      </c>
      <c r="G246" s="44"/>
      <c r="H246" s="44"/>
      <c r="I246" s="223"/>
      <c r="J246" s="44"/>
      <c r="K246" s="44"/>
      <c r="L246" s="48"/>
      <c r="M246" s="224"/>
      <c r="N246" s="225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161</v>
      </c>
      <c r="AU246" s="20" t="s">
        <v>88</v>
      </c>
    </row>
    <row r="247" s="2" customFormat="1" ht="16.5" customHeight="1">
      <c r="A247" s="42"/>
      <c r="B247" s="43"/>
      <c r="C247" s="208" t="s">
        <v>576</v>
      </c>
      <c r="D247" s="208" t="s">
        <v>155</v>
      </c>
      <c r="E247" s="209" t="s">
        <v>1551</v>
      </c>
      <c r="F247" s="210" t="s">
        <v>1552</v>
      </c>
      <c r="G247" s="211" t="s">
        <v>1451</v>
      </c>
      <c r="H247" s="212">
        <v>2</v>
      </c>
      <c r="I247" s="213"/>
      <c r="J247" s="214">
        <f>ROUND(I247*H247,2)</f>
        <v>0</v>
      </c>
      <c r="K247" s="210" t="s">
        <v>32</v>
      </c>
      <c r="L247" s="48"/>
      <c r="M247" s="215" t="s">
        <v>32</v>
      </c>
      <c r="N247" s="216" t="s">
        <v>49</v>
      </c>
      <c r="O247" s="88"/>
      <c r="P247" s="217">
        <f>O247*H247</f>
        <v>0</v>
      </c>
      <c r="Q247" s="217">
        <v>0.00051999999999999995</v>
      </c>
      <c r="R247" s="217">
        <f>Q247*H247</f>
        <v>0.0010399999999999999</v>
      </c>
      <c r="S247" s="217">
        <v>0</v>
      </c>
      <c r="T247" s="21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19" t="s">
        <v>259</v>
      </c>
      <c r="AT247" s="219" t="s">
        <v>155</v>
      </c>
      <c r="AU247" s="219" t="s">
        <v>88</v>
      </c>
      <c r="AY247" s="20" t="s">
        <v>153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86</v>
      </c>
      <c r="BK247" s="220">
        <f>ROUND(I247*H247,2)</f>
        <v>0</v>
      </c>
      <c r="BL247" s="20" t="s">
        <v>259</v>
      </c>
      <c r="BM247" s="219" t="s">
        <v>1553</v>
      </c>
    </row>
    <row r="248" s="2" customFormat="1">
      <c r="A248" s="42"/>
      <c r="B248" s="43"/>
      <c r="C248" s="44"/>
      <c r="D248" s="221" t="s">
        <v>161</v>
      </c>
      <c r="E248" s="44"/>
      <c r="F248" s="222" t="s">
        <v>1552</v>
      </c>
      <c r="G248" s="44"/>
      <c r="H248" s="44"/>
      <c r="I248" s="223"/>
      <c r="J248" s="44"/>
      <c r="K248" s="44"/>
      <c r="L248" s="48"/>
      <c r="M248" s="224"/>
      <c r="N248" s="225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161</v>
      </c>
      <c r="AU248" s="20" t="s">
        <v>88</v>
      </c>
    </row>
    <row r="249" s="2" customFormat="1" ht="16.5" customHeight="1">
      <c r="A249" s="42"/>
      <c r="B249" s="43"/>
      <c r="C249" s="258" t="s">
        <v>581</v>
      </c>
      <c r="D249" s="258" t="s">
        <v>266</v>
      </c>
      <c r="E249" s="259" t="s">
        <v>1554</v>
      </c>
      <c r="F249" s="260" t="s">
        <v>1555</v>
      </c>
      <c r="G249" s="261" t="s">
        <v>1451</v>
      </c>
      <c r="H249" s="262">
        <v>3</v>
      </c>
      <c r="I249" s="263"/>
      <c r="J249" s="264">
        <f>ROUND(I249*H249,2)</f>
        <v>0</v>
      </c>
      <c r="K249" s="260" t="s">
        <v>32</v>
      </c>
      <c r="L249" s="265"/>
      <c r="M249" s="266" t="s">
        <v>32</v>
      </c>
      <c r="N249" s="267" t="s">
        <v>49</v>
      </c>
      <c r="O249" s="88"/>
      <c r="P249" s="217">
        <f>O249*H249</f>
        <v>0</v>
      </c>
      <c r="Q249" s="217">
        <v>0.00051999999999999995</v>
      </c>
      <c r="R249" s="217">
        <f>Q249*H249</f>
        <v>0.0015599999999999998</v>
      </c>
      <c r="S249" s="217">
        <v>0</v>
      </c>
      <c r="T249" s="218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19" t="s">
        <v>365</v>
      </c>
      <c r="AT249" s="219" t="s">
        <v>266</v>
      </c>
      <c r="AU249" s="219" t="s">
        <v>88</v>
      </c>
      <c r="AY249" s="20" t="s">
        <v>153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259</v>
      </c>
      <c r="BM249" s="219" t="s">
        <v>1556</v>
      </c>
    </row>
    <row r="250" s="2" customFormat="1">
      <c r="A250" s="42"/>
      <c r="B250" s="43"/>
      <c r="C250" s="44"/>
      <c r="D250" s="221" t="s">
        <v>161</v>
      </c>
      <c r="E250" s="44"/>
      <c r="F250" s="222" t="s">
        <v>1555</v>
      </c>
      <c r="G250" s="44"/>
      <c r="H250" s="44"/>
      <c r="I250" s="223"/>
      <c r="J250" s="44"/>
      <c r="K250" s="44"/>
      <c r="L250" s="48"/>
      <c r="M250" s="224"/>
      <c r="N250" s="225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161</v>
      </c>
      <c r="AU250" s="20" t="s">
        <v>88</v>
      </c>
    </row>
    <row r="251" s="2" customFormat="1" ht="16.5" customHeight="1">
      <c r="A251" s="42"/>
      <c r="B251" s="43"/>
      <c r="C251" s="208" t="s">
        <v>586</v>
      </c>
      <c r="D251" s="208" t="s">
        <v>155</v>
      </c>
      <c r="E251" s="209" t="s">
        <v>1557</v>
      </c>
      <c r="F251" s="210" t="s">
        <v>1552</v>
      </c>
      <c r="G251" s="211" t="s">
        <v>1451</v>
      </c>
      <c r="H251" s="212">
        <v>3</v>
      </c>
      <c r="I251" s="213"/>
      <c r="J251" s="214">
        <f>ROUND(I251*H251,2)</f>
        <v>0</v>
      </c>
      <c r="K251" s="210" t="s">
        <v>32</v>
      </c>
      <c r="L251" s="48"/>
      <c r="M251" s="215" t="s">
        <v>32</v>
      </c>
      <c r="N251" s="216" t="s">
        <v>49</v>
      </c>
      <c r="O251" s="88"/>
      <c r="P251" s="217">
        <f>O251*H251</f>
        <v>0</v>
      </c>
      <c r="Q251" s="217">
        <v>0.00051999999999999995</v>
      </c>
      <c r="R251" s="217">
        <f>Q251*H251</f>
        <v>0.0015599999999999998</v>
      </c>
      <c r="S251" s="217">
        <v>0</v>
      </c>
      <c r="T251" s="21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19" t="s">
        <v>259</v>
      </c>
      <c r="AT251" s="219" t="s">
        <v>155</v>
      </c>
      <c r="AU251" s="219" t="s">
        <v>88</v>
      </c>
      <c r="AY251" s="20" t="s">
        <v>153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259</v>
      </c>
      <c r="BM251" s="219" t="s">
        <v>1558</v>
      </c>
    </row>
    <row r="252" s="2" customFormat="1">
      <c r="A252" s="42"/>
      <c r="B252" s="43"/>
      <c r="C252" s="44"/>
      <c r="D252" s="221" t="s">
        <v>161</v>
      </c>
      <c r="E252" s="44"/>
      <c r="F252" s="222" t="s">
        <v>1552</v>
      </c>
      <c r="G252" s="44"/>
      <c r="H252" s="44"/>
      <c r="I252" s="223"/>
      <c r="J252" s="44"/>
      <c r="K252" s="44"/>
      <c r="L252" s="48"/>
      <c r="M252" s="224"/>
      <c r="N252" s="225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161</v>
      </c>
      <c r="AU252" s="20" t="s">
        <v>88</v>
      </c>
    </row>
    <row r="253" s="2" customFormat="1" ht="16.5" customHeight="1">
      <c r="A253" s="42"/>
      <c r="B253" s="43"/>
      <c r="C253" s="208" t="s">
        <v>592</v>
      </c>
      <c r="D253" s="208" t="s">
        <v>155</v>
      </c>
      <c r="E253" s="209" t="s">
        <v>1559</v>
      </c>
      <c r="F253" s="210" t="s">
        <v>1560</v>
      </c>
      <c r="G253" s="211" t="s">
        <v>1451</v>
      </c>
      <c r="H253" s="212">
        <v>1</v>
      </c>
      <c r="I253" s="213"/>
      <c r="J253" s="214">
        <f>ROUND(I253*H253,2)</f>
        <v>0</v>
      </c>
      <c r="K253" s="210" t="s">
        <v>32</v>
      </c>
      <c r="L253" s="48"/>
      <c r="M253" s="215" t="s">
        <v>32</v>
      </c>
      <c r="N253" s="216" t="s">
        <v>49</v>
      </c>
      <c r="O253" s="88"/>
      <c r="P253" s="217">
        <f>O253*H253</f>
        <v>0</v>
      </c>
      <c r="Q253" s="217">
        <v>0.00051999999999999995</v>
      </c>
      <c r="R253" s="217">
        <f>Q253*H253</f>
        <v>0.00051999999999999995</v>
      </c>
      <c r="S253" s="217">
        <v>0</v>
      </c>
      <c r="T253" s="21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19" t="s">
        <v>259</v>
      </c>
      <c r="AT253" s="219" t="s">
        <v>155</v>
      </c>
      <c r="AU253" s="219" t="s">
        <v>88</v>
      </c>
      <c r="AY253" s="20" t="s">
        <v>153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259</v>
      </c>
      <c r="BM253" s="219" t="s">
        <v>1561</v>
      </c>
    </row>
    <row r="254" s="2" customFormat="1">
      <c r="A254" s="42"/>
      <c r="B254" s="43"/>
      <c r="C254" s="44"/>
      <c r="D254" s="221" t="s">
        <v>161</v>
      </c>
      <c r="E254" s="44"/>
      <c r="F254" s="222" t="s">
        <v>1560</v>
      </c>
      <c r="G254" s="44"/>
      <c r="H254" s="44"/>
      <c r="I254" s="223"/>
      <c r="J254" s="44"/>
      <c r="K254" s="44"/>
      <c r="L254" s="48"/>
      <c r="M254" s="224"/>
      <c r="N254" s="22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161</v>
      </c>
      <c r="AU254" s="20" t="s">
        <v>88</v>
      </c>
    </row>
    <row r="255" s="2" customFormat="1" ht="16.5" customHeight="1">
      <c r="A255" s="42"/>
      <c r="B255" s="43"/>
      <c r="C255" s="208" t="s">
        <v>599</v>
      </c>
      <c r="D255" s="208" t="s">
        <v>155</v>
      </c>
      <c r="E255" s="209" t="s">
        <v>1562</v>
      </c>
      <c r="F255" s="210" t="s">
        <v>1563</v>
      </c>
      <c r="G255" s="211" t="s">
        <v>1451</v>
      </c>
      <c r="H255" s="212">
        <v>1</v>
      </c>
      <c r="I255" s="213"/>
      <c r="J255" s="214">
        <f>ROUND(I255*H255,2)</f>
        <v>0</v>
      </c>
      <c r="K255" s="210" t="s">
        <v>32</v>
      </c>
      <c r="L255" s="48"/>
      <c r="M255" s="215" t="s">
        <v>32</v>
      </c>
      <c r="N255" s="216" t="s">
        <v>49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0.034700000000000002</v>
      </c>
      <c r="T255" s="218">
        <f>S255*H255</f>
        <v>0.034700000000000002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19" t="s">
        <v>259</v>
      </c>
      <c r="AT255" s="219" t="s">
        <v>155</v>
      </c>
      <c r="AU255" s="219" t="s">
        <v>88</v>
      </c>
      <c r="AY255" s="20" t="s">
        <v>153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86</v>
      </c>
      <c r="BK255" s="220">
        <f>ROUND(I255*H255,2)</f>
        <v>0</v>
      </c>
      <c r="BL255" s="20" t="s">
        <v>259</v>
      </c>
      <c r="BM255" s="219" t="s">
        <v>1564</v>
      </c>
    </row>
    <row r="256" s="2" customFormat="1">
      <c r="A256" s="42"/>
      <c r="B256" s="43"/>
      <c r="C256" s="44"/>
      <c r="D256" s="221" t="s">
        <v>161</v>
      </c>
      <c r="E256" s="44"/>
      <c r="F256" s="222" t="s">
        <v>1565</v>
      </c>
      <c r="G256" s="44"/>
      <c r="H256" s="44"/>
      <c r="I256" s="223"/>
      <c r="J256" s="44"/>
      <c r="K256" s="44"/>
      <c r="L256" s="48"/>
      <c r="M256" s="224"/>
      <c r="N256" s="22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161</v>
      </c>
      <c r="AU256" s="20" t="s">
        <v>88</v>
      </c>
    </row>
    <row r="257" s="2" customFormat="1" ht="16.5" customHeight="1">
      <c r="A257" s="42"/>
      <c r="B257" s="43"/>
      <c r="C257" s="208" t="s">
        <v>608</v>
      </c>
      <c r="D257" s="208" t="s">
        <v>155</v>
      </c>
      <c r="E257" s="209" t="s">
        <v>1566</v>
      </c>
      <c r="F257" s="210" t="s">
        <v>1567</v>
      </c>
      <c r="G257" s="211" t="s">
        <v>1451</v>
      </c>
      <c r="H257" s="212">
        <v>1</v>
      </c>
      <c r="I257" s="213"/>
      <c r="J257" s="214">
        <f>ROUND(I257*H257,2)</f>
        <v>0</v>
      </c>
      <c r="K257" s="210" t="s">
        <v>32</v>
      </c>
      <c r="L257" s="48"/>
      <c r="M257" s="215" t="s">
        <v>32</v>
      </c>
      <c r="N257" s="216" t="s">
        <v>49</v>
      </c>
      <c r="O257" s="88"/>
      <c r="P257" s="217">
        <f>O257*H257</f>
        <v>0</v>
      </c>
      <c r="Q257" s="217">
        <v>0.00064000000000000005</v>
      </c>
      <c r="R257" s="217">
        <f>Q257*H257</f>
        <v>0.00064000000000000005</v>
      </c>
      <c r="S257" s="217">
        <v>0</v>
      </c>
      <c r="T257" s="218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19" t="s">
        <v>259</v>
      </c>
      <c r="AT257" s="219" t="s">
        <v>155</v>
      </c>
      <c r="AU257" s="219" t="s">
        <v>88</v>
      </c>
      <c r="AY257" s="20" t="s">
        <v>153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259</v>
      </c>
      <c r="BM257" s="219" t="s">
        <v>1568</v>
      </c>
    </row>
    <row r="258" s="2" customFormat="1">
      <c r="A258" s="42"/>
      <c r="B258" s="43"/>
      <c r="C258" s="44"/>
      <c r="D258" s="221" t="s">
        <v>161</v>
      </c>
      <c r="E258" s="44"/>
      <c r="F258" s="222" t="s">
        <v>1569</v>
      </c>
      <c r="G258" s="44"/>
      <c r="H258" s="44"/>
      <c r="I258" s="223"/>
      <c r="J258" s="44"/>
      <c r="K258" s="44"/>
      <c r="L258" s="48"/>
      <c r="M258" s="224"/>
      <c r="N258" s="225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161</v>
      </c>
      <c r="AU258" s="20" t="s">
        <v>88</v>
      </c>
    </row>
    <row r="259" s="2" customFormat="1" ht="16.5" customHeight="1">
      <c r="A259" s="42"/>
      <c r="B259" s="43"/>
      <c r="C259" s="258" t="s">
        <v>614</v>
      </c>
      <c r="D259" s="258" t="s">
        <v>266</v>
      </c>
      <c r="E259" s="259" t="s">
        <v>1570</v>
      </c>
      <c r="F259" s="260" t="s">
        <v>1571</v>
      </c>
      <c r="G259" s="261" t="s">
        <v>1451</v>
      </c>
      <c r="H259" s="262">
        <v>1</v>
      </c>
      <c r="I259" s="263"/>
      <c r="J259" s="264">
        <f>ROUND(I259*H259,2)</f>
        <v>0</v>
      </c>
      <c r="K259" s="260" t="s">
        <v>32</v>
      </c>
      <c r="L259" s="265"/>
      <c r="M259" s="266" t="s">
        <v>32</v>
      </c>
      <c r="N259" s="267" t="s">
        <v>49</v>
      </c>
      <c r="O259" s="88"/>
      <c r="P259" s="217">
        <f>O259*H259</f>
        <v>0</v>
      </c>
      <c r="Q259" s="217">
        <v>0.014749999999999999</v>
      </c>
      <c r="R259" s="217">
        <f>Q259*H259</f>
        <v>0.014749999999999999</v>
      </c>
      <c r="S259" s="217">
        <v>0</v>
      </c>
      <c r="T259" s="21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19" t="s">
        <v>365</v>
      </c>
      <c r="AT259" s="219" t="s">
        <v>266</v>
      </c>
      <c r="AU259" s="219" t="s">
        <v>88</v>
      </c>
      <c r="AY259" s="20" t="s">
        <v>153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259</v>
      </c>
      <c r="BM259" s="219" t="s">
        <v>1572</v>
      </c>
    </row>
    <row r="260" s="2" customFormat="1">
      <c r="A260" s="42"/>
      <c r="B260" s="43"/>
      <c r="C260" s="44"/>
      <c r="D260" s="221" t="s">
        <v>161</v>
      </c>
      <c r="E260" s="44"/>
      <c r="F260" s="222" t="s">
        <v>1573</v>
      </c>
      <c r="G260" s="44"/>
      <c r="H260" s="44"/>
      <c r="I260" s="223"/>
      <c r="J260" s="44"/>
      <c r="K260" s="44"/>
      <c r="L260" s="48"/>
      <c r="M260" s="224"/>
      <c r="N260" s="22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161</v>
      </c>
      <c r="AU260" s="20" t="s">
        <v>88</v>
      </c>
    </row>
    <row r="261" s="2" customFormat="1" ht="16.5" customHeight="1">
      <c r="A261" s="42"/>
      <c r="B261" s="43"/>
      <c r="C261" s="208" t="s">
        <v>619</v>
      </c>
      <c r="D261" s="208" t="s">
        <v>155</v>
      </c>
      <c r="E261" s="209" t="s">
        <v>1574</v>
      </c>
      <c r="F261" s="210" t="s">
        <v>1575</v>
      </c>
      <c r="G261" s="211" t="s">
        <v>1451</v>
      </c>
      <c r="H261" s="212">
        <v>1</v>
      </c>
      <c r="I261" s="213"/>
      <c r="J261" s="214">
        <f>ROUND(I261*H261,2)</f>
        <v>0</v>
      </c>
      <c r="K261" s="210" t="s">
        <v>32</v>
      </c>
      <c r="L261" s="48"/>
      <c r="M261" s="215" t="s">
        <v>32</v>
      </c>
      <c r="N261" s="216" t="s">
        <v>49</v>
      </c>
      <c r="O261" s="88"/>
      <c r="P261" s="217">
        <f>O261*H261</f>
        <v>0</v>
      </c>
      <c r="Q261" s="217">
        <v>0.0054599999999999996</v>
      </c>
      <c r="R261" s="217">
        <f>Q261*H261</f>
        <v>0.0054599999999999996</v>
      </c>
      <c r="S261" s="217">
        <v>0</v>
      </c>
      <c r="T261" s="21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19" t="s">
        <v>259</v>
      </c>
      <c r="AT261" s="219" t="s">
        <v>155</v>
      </c>
      <c r="AU261" s="219" t="s">
        <v>88</v>
      </c>
      <c r="AY261" s="20" t="s">
        <v>153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86</v>
      </c>
      <c r="BK261" s="220">
        <f>ROUND(I261*H261,2)</f>
        <v>0</v>
      </c>
      <c r="BL261" s="20" t="s">
        <v>259</v>
      </c>
      <c r="BM261" s="219" t="s">
        <v>1576</v>
      </c>
    </row>
    <row r="262" s="2" customFormat="1">
      <c r="A262" s="42"/>
      <c r="B262" s="43"/>
      <c r="C262" s="44"/>
      <c r="D262" s="221" t="s">
        <v>161</v>
      </c>
      <c r="E262" s="44"/>
      <c r="F262" s="222" t="s">
        <v>1577</v>
      </c>
      <c r="G262" s="44"/>
      <c r="H262" s="44"/>
      <c r="I262" s="223"/>
      <c r="J262" s="44"/>
      <c r="K262" s="44"/>
      <c r="L262" s="48"/>
      <c r="M262" s="224"/>
      <c r="N262" s="225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161</v>
      </c>
      <c r="AU262" s="20" t="s">
        <v>88</v>
      </c>
    </row>
    <row r="263" s="2" customFormat="1" ht="16.5" customHeight="1">
      <c r="A263" s="42"/>
      <c r="B263" s="43"/>
      <c r="C263" s="258" t="s">
        <v>625</v>
      </c>
      <c r="D263" s="258" t="s">
        <v>266</v>
      </c>
      <c r="E263" s="259" t="s">
        <v>1578</v>
      </c>
      <c r="F263" s="260" t="s">
        <v>1579</v>
      </c>
      <c r="G263" s="261" t="s">
        <v>256</v>
      </c>
      <c r="H263" s="262">
        <v>1</v>
      </c>
      <c r="I263" s="263"/>
      <c r="J263" s="264">
        <f>ROUND(I263*H263,2)</f>
        <v>0</v>
      </c>
      <c r="K263" s="260" t="s">
        <v>32</v>
      </c>
      <c r="L263" s="265"/>
      <c r="M263" s="266" t="s">
        <v>32</v>
      </c>
      <c r="N263" s="267" t="s">
        <v>49</v>
      </c>
      <c r="O263" s="88"/>
      <c r="P263" s="217">
        <f>O263*H263</f>
        <v>0</v>
      </c>
      <c r="Q263" s="217">
        <v>0.058000000000000003</v>
      </c>
      <c r="R263" s="217">
        <f>Q263*H263</f>
        <v>0.058000000000000003</v>
      </c>
      <c r="S263" s="217">
        <v>0</v>
      </c>
      <c r="T263" s="21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19" t="s">
        <v>365</v>
      </c>
      <c r="AT263" s="219" t="s">
        <v>266</v>
      </c>
      <c r="AU263" s="219" t="s">
        <v>88</v>
      </c>
      <c r="AY263" s="20" t="s">
        <v>153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86</v>
      </c>
      <c r="BK263" s="220">
        <f>ROUND(I263*H263,2)</f>
        <v>0</v>
      </c>
      <c r="BL263" s="20" t="s">
        <v>259</v>
      </c>
      <c r="BM263" s="219" t="s">
        <v>1580</v>
      </c>
    </row>
    <row r="264" s="2" customFormat="1">
      <c r="A264" s="42"/>
      <c r="B264" s="43"/>
      <c r="C264" s="44"/>
      <c r="D264" s="221" t="s">
        <v>161</v>
      </c>
      <c r="E264" s="44"/>
      <c r="F264" s="222" t="s">
        <v>1579</v>
      </c>
      <c r="G264" s="44"/>
      <c r="H264" s="44"/>
      <c r="I264" s="223"/>
      <c r="J264" s="44"/>
      <c r="K264" s="44"/>
      <c r="L264" s="48"/>
      <c r="M264" s="224"/>
      <c r="N264" s="225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161</v>
      </c>
      <c r="AU264" s="20" t="s">
        <v>88</v>
      </c>
    </row>
    <row r="265" s="2" customFormat="1" ht="16.5" customHeight="1">
      <c r="A265" s="42"/>
      <c r="B265" s="43"/>
      <c r="C265" s="208" t="s">
        <v>630</v>
      </c>
      <c r="D265" s="208" t="s">
        <v>155</v>
      </c>
      <c r="E265" s="209" t="s">
        <v>1581</v>
      </c>
      <c r="F265" s="210" t="s">
        <v>1582</v>
      </c>
      <c r="G265" s="211" t="s">
        <v>1451</v>
      </c>
      <c r="H265" s="212">
        <v>3</v>
      </c>
      <c r="I265" s="213"/>
      <c r="J265" s="214">
        <f>ROUND(I265*H265,2)</f>
        <v>0</v>
      </c>
      <c r="K265" s="210" t="s">
        <v>32</v>
      </c>
      <c r="L265" s="48"/>
      <c r="M265" s="215" t="s">
        <v>32</v>
      </c>
      <c r="N265" s="216" t="s">
        <v>49</v>
      </c>
      <c r="O265" s="88"/>
      <c r="P265" s="217">
        <f>O265*H265</f>
        <v>0</v>
      </c>
      <c r="Q265" s="217">
        <v>0</v>
      </c>
      <c r="R265" s="217">
        <f>Q265*H265</f>
        <v>0</v>
      </c>
      <c r="S265" s="217">
        <v>0.00156</v>
      </c>
      <c r="T265" s="218">
        <f>S265*H265</f>
        <v>0.0046800000000000001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259</v>
      </c>
      <c r="AT265" s="219" t="s">
        <v>155</v>
      </c>
      <c r="AU265" s="219" t="s">
        <v>88</v>
      </c>
      <c r="AY265" s="20" t="s">
        <v>153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86</v>
      </c>
      <c r="BK265" s="220">
        <f>ROUND(I265*H265,2)</f>
        <v>0</v>
      </c>
      <c r="BL265" s="20" t="s">
        <v>259</v>
      </c>
      <c r="BM265" s="219" t="s">
        <v>1583</v>
      </c>
    </row>
    <row r="266" s="2" customFormat="1">
      <c r="A266" s="42"/>
      <c r="B266" s="43"/>
      <c r="C266" s="44"/>
      <c r="D266" s="221" t="s">
        <v>161</v>
      </c>
      <c r="E266" s="44"/>
      <c r="F266" s="222" t="s">
        <v>1584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161</v>
      </c>
      <c r="AU266" s="20" t="s">
        <v>88</v>
      </c>
    </row>
    <row r="267" s="2" customFormat="1" ht="16.5" customHeight="1">
      <c r="A267" s="42"/>
      <c r="B267" s="43"/>
      <c r="C267" s="208" t="s">
        <v>637</v>
      </c>
      <c r="D267" s="208" t="s">
        <v>155</v>
      </c>
      <c r="E267" s="209" t="s">
        <v>1585</v>
      </c>
      <c r="F267" s="210" t="s">
        <v>1586</v>
      </c>
      <c r="G267" s="211" t="s">
        <v>1451</v>
      </c>
      <c r="H267" s="212">
        <v>1</v>
      </c>
      <c r="I267" s="213"/>
      <c r="J267" s="214">
        <f>ROUND(I267*H267,2)</f>
        <v>0</v>
      </c>
      <c r="K267" s="210" t="s">
        <v>32</v>
      </c>
      <c r="L267" s="48"/>
      <c r="M267" s="215" t="s">
        <v>32</v>
      </c>
      <c r="N267" s="216" t="s">
        <v>49</v>
      </c>
      <c r="O267" s="88"/>
      <c r="P267" s="217">
        <f>O267*H267</f>
        <v>0</v>
      </c>
      <c r="Q267" s="217">
        <v>0.00172</v>
      </c>
      <c r="R267" s="217">
        <f>Q267*H267</f>
        <v>0.00172</v>
      </c>
      <c r="S267" s="217">
        <v>0</v>
      </c>
      <c r="T267" s="21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19" t="s">
        <v>259</v>
      </c>
      <c r="AT267" s="219" t="s">
        <v>155</v>
      </c>
      <c r="AU267" s="219" t="s">
        <v>88</v>
      </c>
      <c r="AY267" s="20" t="s">
        <v>153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86</v>
      </c>
      <c r="BK267" s="220">
        <f>ROUND(I267*H267,2)</f>
        <v>0</v>
      </c>
      <c r="BL267" s="20" t="s">
        <v>259</v>
      </c>
      <c r="BM267" s="219" t="s">
        <v>1587</v>
      </c>
    </row>
    <row r="268" s="2" customFormat="1">
      <c r="A268" s="42"/>
      <c r="B268" s="43"/>
      <c r="C268" s="44"/>
      <c r="D268" s="221" t="s">
        <v>161</v>
      </c>
      <c r="E268" s="44"/>
      <c r="F268" s="222" t="s">
        <v>1588</v>
      </c>
      <c r="G268" s="44"/>
      <c r="H268" s="44"/>
      <c r="I268" s="223"/>
      <c r="J268" s="44"/>
      <c r="K268" s="44"/>
      <c r="L268" s="48"/>
      <c r="M268" s="224"/>
      <c r="N268" s="225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161</v>
      </c>
      <c r="AU268" s="20" t="s">
        <v>88</v>
      </c>
    </row>
    <row r="269" s="13" customFormat="1">
      <c r="A269" s="13"/>
      <c r="B269" s="226"/>
      <c r="C269" s="227"/>
      <c r="D269" s="221" t="s">
        <v>163</v>
      </c>
      <c r="E269" s="228" t="s">
        <v>32</v>
      </c>
      <c r="F269" s="229" t="s">
        <v>1589</v>
      </c>
      <c r="G269" s="227"/>
      <c r="H269" s="228" t="s">
        <v>32</v>
      </c>
      <c r="I269" s="230"/>
      <c r="J269" s="227"/>
      <c r="K269" s="227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163</v>
      </c>
      <c r="AU269" s="235" t="s">
        <v>88</v>
      </c>
      <c r="AV269" s="13" t="s">
        <v>86</v>
      </c>
      <c r="AW269" s="13" t="s">
        <v>39</v>
      </c>
      <c r="AX269" s="13" t="s">
        <v>78</v>
      </c>
      <c r="AY269" s="235" t="s">
        <v>153</v>
      </c>
    </row>
    <row r="270" s="14" customFormat="1">
      <c r="A270" s="14"/>
      <c r="B270" s="236"/>
      <c r="C270" s="237"/>
      <c r="D270" s="221" t="s">
        <v>163</v>
      </c>
      <c r="E270" s="238" t="s">
        <v>32</v>
      </c>
      <c r="F270" s="239" t="s">
        <v>86</v>
      </c>
      <c r="G270" s="237"/>
      <c r="H270" s="240">
        <v>1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163</v>
      </c>
      <c r="AU270" s="246" t="s">
        <v>88</v>
      </c>
      <c r="AV270" s="14" t="s">
        <v>88</v>
      </c>
      <c r="AW270" s="14" t="s">
        <v>39</v>
      </c>
      <c r="AX270" s="14" t="s">
        <v>86</v>
      </c>
      <c r="AY270" s="246" t="s">
        <v>153</v>
      </c>
    </row>
    <row r="271" s="2" customFormat="1" ht="16.5" customHeight="1">
      <c r="A271" s="42"/>
      <c r="B271" s="43"/>
      <c r="C271" s="208" t="s">
        <v>642</v>
      </c>
      <c r="D271" s="208" t="s">
        <v>155</v>
      </c>
      <c r="E271" s="209" t="s">
        <v>1590</v>
      </c>
      <c r="F271" s="210" t="s">
        <v>1591</v>
      </c>
      <c r="G271" s="211" t="s">
        <v>1451</v>
      </c>
      <c r="H271" s="212">
        <v>2</v>
      </c>
      <c r="I271" s="213"/>
      <c r="J271" s="214">
        <f>ROUND(I271*H271,2)</f>
        <v>0</v>
      </c>
      <c r="K271" s="210" t="s">
        <v>32</v>
      </c>
      <c r="L271" s="48"/>
      <c r="M271" s="215" t="s">
        <v>32</v>
      </c>
      <c r="N271" s="216" t="s">
        <v>49</v>
      </c>
      <c r="O271" s="88"/>
      <c r="P271" s="217">
        <f>O271*H271</f>
        <v>0</v>
      </c>
      <c r="Q271" s="217">
        <v>0.0018400000000000001</v>
      </c>
      <c r="R271" s="217">
        <f>Q271*H271</f>
        <v>0.0036800000000000001</v>
      </c>
      <c r="S271" s="217">
        <v>0</v>
      </c>
      <c r="T271" s="218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19" t="s">
        <v>259</v>
      </c>
      <c r="AT271" s="219" t="s">
        <v>155</v>
      </c>
      <c r="AU271" s="219" t="s">
        <v>88</v>
      </c>
      <c r="AY271" s="20" t="s">
        <v>153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259</v>
      </c>
      <c r="BM271" s="219" t="s">
        <v>1592</v>
      </c>
    </row>
    <row r="272" s="2" customFormat="1">
      <c r="A272" s="42"/>
      <c r="B272" s="43"/>
      <c r="C272" s="44"/>
      <c r="D272" s="221" t="s">
        <v>161</v>
      </c>
      <c r="E272" s="44"/>
      <c r="F272" s="222" t="s">
        <v>1593</v>
      </c>
      <c r="G272" s="44"/>
      <c r="H272" s="44"/>
      <c r="I272" s="223"/>
      <c r="J272" s="44"/>
      <c r="K272" s="44"/>
      <c r="L272" s="48"/>
      <c r="M272" s="224"/>
      <c r="N272" s="225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161</v>
      </c>
      <c r="AU272" s="20" t="s">
        <v>88</v>
      </c>
    </row>
    <row r="273" s="2" customFormat="1" ht="16.5" customHeight="1">
      <c r="A273" s="42"/>
      <c r="B273" s="43"/>
      <c r="C273" s="208" t="s">
        <v>647</v>
      </c>
      <c r="D273" s="208" t="s">
        <v>155</v>
      </c>
      <c r="E273" s="209" t="s">
        <v>1594</v>
      </c>
      <c r="F273" s="210" t="s">
        <v>1595</v>
      </c>
      <c r="G273" s="211" t="s">
        <v>256</v>
      </c>
      <c r="H273" s="212">
        <v>1</v>
      </c>
      <c r="I273" s="213"/>
      <c r="J273" s="214">
        <f>ROUND(I273*H273,2)</f>
        <v>0</v>
      </c>
      <c r="K273" s="210" t="s">
        <v>32</v>
      </c>
      <c r="L273" s="48"/>
      <c r="M273" s="215" t="s">
        <v>32</v>
      </c>
      <c r="N273" s="216" t="s">
        <v>49</v>
      </c>
      <c r="O273" s="88"/>
      <c r="P273" s="217">
        <f>O273*H273</f>
        <v>0</v>
      </c>
      <c r="Q273" s="217">
        <v>4.0000000000000003E-05</v>
      </c>
      <c r="R273" s="217">
        <f>Q273*H273</f>
        <v>4.0000000000000003E-05</v>
      </c>
      <c r="S273" s="217">
        <v>0</v>
      </c>
      <c r="T273" s="21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19" t="s">
        <v>259</v>
      </c>
      <c r="AT273" s="219" t="s">
        <v>155</v>
      </c>
      <c r="AU273" s="219" t="s">
        <v>88</v>
      </c>
      <c r="AY273" s="20" t="s">
        <v>153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86</v>
      </c>
      <c r="BK273" s="220">
        <f>ROUND(I273*H273,2)</f>
        <v>0</v>
      </c>
      <c r="BL273" s="20" t="s">
        <v>259</v>
      </c>
      <c r="BM273" s="219" t="s">
        <v>1596</v>
      </c>
    </row>
    <row r="274" s="2" customFormat="1">
      <c r="A274" s="42"/>
      <c r="B274" s="43"/>
      <c r="C274" s="44"/>
      <c r="D274" s="221" t="s">
        <v>161</v>
      </c>
      <c r="E274" s="44"/>
      <c r="F274" s="222" t="s">
        <v>1597</v>
      </c>
      <c r="G274" s="44"/>
      <c r="H274" s="44"/>
      <c r="I274" s="223"/>
      <c r="J274" s="44"/>
      <c r="K274" s="44"/>
      <c r="L274" s="48"/>
      <c r="M274" s="224"/>
      <c r="N274" s="22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161</v>
      </c>
      <c r="AU274" s="20" t="s">
        <v>88</v>
      </c>
    </row>
    <row r="275" s="2" customFormat="1" ht="16.5" customHeight="1">
      <c r="A275" s="42"/>
      <c r="B275" s="43"/>
      <c r="C275" s="258" t="s">
        <v>652</v>
      </c>
      <c r="D275" s="258" t="s">
        <v>266</v>
      </c>
      <c r="E275" s="259" t="s">
        <v>1598</v>
      </c>
      <c r="F275" s="260" t="s">
        <v>1571</v>
      </c>
      <c r="G275" s="261" t="s">
        <v>1451</v>
      </c>
      <c r="H275" s="262">
        <v>1</v>
      </c>
      <c r="I275" s="263"/>
      <c r="J275" s="264">
        <f>ROUND(I275*H275,2)</f>
        <v>0</v>
      </c>
      <c r="K275" s="260" t="s">
        <v>32</v>
      </c>
      <c r="L275" s="265"/>
      <c r="M275" s="266" t="s">
        <v>32</v>
      </c>
      <c r="N275" s="267" t="s">
        <v>49</v>
      </c>
      <c r="O275" s="88"/>
      <c r="P275" s="217">
        <f>O275*H275</f>
        <v>0</v>
      </c>
      <c r="Q275" s="217">
        <v>0.014749999999999999</v>
      </c>
      <c r="R275" s="217">
        <f>Q275*H275</f>
        <v>0.014749999999999999</v>
      </c>
      <c r="S275" s="217">
        <v>0</v>
      </c>
      <c r="T275" s="21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19" t="s">
        <v>365</v>
      </c>
      <c r="AT275" s="219" t="s">
        <v>266</v>
      </c>
      <c r="AU275" s="219" t="s">
        <v>88</v>
      </c>
      <c r="AY275" s="20" t="s">
        <v>153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259</v>
      </c>
      <c r="BM275" s="219" t="s">
        <v>1599</v>
      </c>
    </row>
    <row r="276" s="2" customFormat="1">
      <c r="A276" s="42"/>
      <c r="B276" s="43"/>
      <c r="C276" s="44"/>
      <c r="D276" s="221" t="s">
        <v>161</v>
      </c>
      <c r="E276" s="44"/>
      <c r="F276" s="222" t="s">
        <v>1600</v>
      </c>
      <c r="G276" s="44"/>
      <c r="H276" s="44"/>
      <c r="I276" s="223"/>
      <c r="J276" s="44"/>
      <c r="K276" s="44"/>
      <c r="L276" s="48"/>
      <c r="M276" s="224"/>
      <c r="N276" s="225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161</v>
      </c>
      <c r="AU276" s="20" t="s">
        <v>88</v>
      </c>
    </row>
    <row r="277" s="2" customFormat="1" ht="16.5" customHeight="1">
      <c r="A277" s="42"/>
      <c r="B277" s="43"/>
      <c r="C277" s="208" t="s">
        <v>659</v>
      </c>
      <c r="D277" s="208" t="s">
        <v>155</v>
      </c>
      <c r="E277" s="209" t="s">
        <v>1601</v>
      </c>
      <c r="F277" s="210" t="s">
        <v>1602</v>
      </c>
      <c r="G277" s="211" t="s">
        <v>256</v>
      </c>
      <c r="H277" s="212">
        <v>2</v>
      </c>
      <c r="I277" s="213"/>
      <c r="J277" s="214">
        <f>ROUND(I277*H277,2)</f>
        <v>0</v>
      </c>
      <c r="K277" s="210" t="s">
        <v>32</v>
      </c>
      <c r="L277" s="48"/>
      <c r="M277" s="215" t="s">
        <v>32</v>
      </c>
      <c r="N277" s="216" t="s">
        <v>49</v>
      </c>
      <c r="O277" s="88"/>
      <c r="P277" s="217">
        <f>O277*H277</f>
        <v>0</v>
      </c>
      <c r="Q277" s="217">
        <v>0</v>
      </c>
      <c r="R277" s="217">
        <f>Q277*H277</f>
        <v>0</v>
      </c>
      <c r="S277" s="217">
        <v>0.00085999999999999998</v>
      </c>
      <c r="T277" s="218">
        <f>S277*H277</f>
        <v>0.00172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19" t="s">
        <v>259</v>
      </c>
      <c r="AT277" s="219" t="s">
        <v>155</v>
      </c>
      <c r="AU277" s="219" t="s">
        <v>88</v>
      </c>
      <c r="AY277" s="20" t="s">
        <v>153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86</v>
      </c>
      <c r="BK277" s="220">
        <f>ROUND(I277*H277,2)</f>
        <v>0</v>
      </c>
      <c r="BL277" s="20" t="s">
        <v>259</v>
      </c>
      <c r="BM277" s="219" t="s">
        <v>1603</v>
      </c>
    </row>
    <row r="278" s="2" customFormat="1">
      <c r="A278" s="42"/>
      <c r="B278" s="43"/>
      <c r="C278" s="44"/>
      <c r="D278" s="221" t="s">
        <v>161</v>
      </c>
      <c r="E278" s="44"/>
      <c r="F278" s="222" t="s">
        <v>1604</v>
      </c>
      <c r="G278" s="44"/>
      <c r="H278" s="44"/>
      <c r="I278" s="223"/>
      <c r="J278" s="44"/>
      <c r="K278" s="44"/>
      <c r="L278" s="48"/>
      <c r="M278" s="224"/>
      <c r="N278" s="225"/>
      <c r="O278" s="88"/>
      <c r="P278" s="88"/>
      <c r="Q278" s="88"/>
      <c r="R278" s="88"/>
      <c r="S278" s="88"/>
      <c r="T278" s="89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T278" s="20" t="s">
        <v>161</v>
      </c>
      <c r="AU278" s="20" t="s">
        <v>88</v>
      </c>
    </row>
    <row r="279" s="2" customFormat="1" ht="16.5" customHeight="1">
      <c r="A279" s="42"/>
      <c r="B279" s="43"/>
      <c r="C279" s="208" t="s">
        <v>664</v>
      </c>
      <c r="D279" s="208" t="s">
        <v>155</v>
      </c>
      <c r="E279" s="209" t="s">
        <v>1605</v>
      </c>
      <c r="F279" s="210" t="s">
        <v>1606</v>
      </c>
      <c r="G279" s="211" t="s">
        <v>256</v>
      </c>
      <c r="H279" s="212">
        <v>2</v>
      </c>
      <c r="I279" s="213"/>
      <c r="J279" s="214">
        <f>ROUND(I279*H279,2)</f>
        <v>0</v>
      </c>
      <c r="K279" s="210" t="s">
        <v>32</v>
      </c>
      <c r="L279" s="48"/>
      <c r="M279" s="215" t="s">
        <v>32</v>
      </c>
      <c r="N279" s="216" t="s">
        <v>49</v>
      </c>
      <c r="O279" s="88"/>
      <c r="P279" s="217">
        <f>O279*H279</f>
        <v>0</v>
      </c>
      <c r="Q279" s="217">
        <v>0.00024000000000000001</v>
      </c>
      <c r="R279" s="217">
        <f>Q279*H279</f>
        <v>0.00048000000000000001</v>
      </c>
      <c r="S279" s="217">
        <v>0</v>
      </c>
      <c r="T279" s="218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19" t="s">
        <v>259</v>
      </c>
      <c r="AT279" s="219" t="s">
        <v>155</v>
      </c>
      <c r="AU279" s="219" t="s">
        <v>88</v>
      </c>
      <c r="AY279" s="20" t="s">
        <v>153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0" t="s">
        <v>86</v>
      </c>
      <c r="BK279" s="220">
        <f>ROUND(I279*H279,2)</f>
        <v>0</v>
      </c>
      <c r="BL279" s="20" t="s">
        <v>259</v>
      </c>
      <c r="BM279" s="219" t="s">
        <v>1607</v>
      </c>
    </row>
    <row r="280" s="2" customFormat="1">
      <c r="A280" s="42"/>
      <c r="B280" s="43"/>
      <c r="C280" s="44"/>
      <c r="D280" s="221" t="s">
        <v>161</v>
      </c>
      <c r="E280" s="44"/>
      <c r="F280" s="222" t="s">
        <v>1608</v>
      </c>
      <c r="G280" s="44"/>
      <c r="H280" s="44"/>
      <c r="I280" s="223"/>
      <c r="J280" s="44"/>
      <c r="K280" s="44"/>
      <c r="L280" s="48"/>
      <c r="M280" s="224"/>
      <c r="N280" s="225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161</v>
      </c>
      <c r="AU280" s="20" t="s">
        <v>88</v>
      </c>
    </row>
    <row r="281" s="2" customFormat="1" ht="16.5" customHeight="1">
      <c r="A281" s="42"/>
      <c r="B281" s="43"/>
      <c r="C281" s="208" t="s">
        <v>669</v>
      </c>
      <c r="D281" s="208" t="s">
        <v>155</v>
      </c>
      <c r="E281" s="209" t="s">
        <v>1609</v>
      </c>
      <c r="F281" s="210" t="s">
        <v>1610</v>
      </c>
      <c r="G281" s="211" t="s">
        <v>256</v>
      </c>
      <c r="H281" s="212">
        <v>1</v>
      </c>
      <c r="I281" s="213"/>
      <c r="J281" s="214">
        <f>ROUND(I281*H281,2)</f>
        <v>0</v>
      </c>
      <c r="K281" s="210" t="s">
        <v>32</v>
      </c>
      <c r="L281" s="48"/>
      <c r="M281" s="215" t="s">
        <v>32</v>
      </c>
      <c r="N281" s="216" t="s">
        <v>49</v>
      </c>
      <c r="O281" s="88"/>
      <c r="P281" s="217">
        <f>O281*H281</f>
        <v>0</v>
      </c>
      <c r="Q281" s="217">
        <v>0.00046999999999999999</v>
      </c>
      <c r="R281" s="217">
        <f>Q281*H281</f>
        <v>0.00046999999999999999</v>
      </c>
      <c r="S281" s="217">
        <v>0</v>
      </c>
      <c r="T281" s="21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19" t="s">
        <v>259</v>
      </c>
      <c r="AT281" s="219" t="s">
        <v>155</v>
      </c>
      <c r="AU281" s="219" t="s">
        <v>88</v>
      </c>
      <c r="AY281" s="20" t="s">
        <v>153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86</v>
      </c>
      <c r="BK281" s="220">
        <f>ROUND(I281*H281,2)</f>
        <v>0</v>
      </c>
      <c r="BL281" s="20" t="s">
        <v>259</v>
      </c>
      <c r="BM281" s="219" t="s">
        <v>1611</v>
      </c>
    </row>
    <row r="282" s="2" customFormat="1">
      <c r="A282" s="42"/>
      <c r="B282" s="43"/>
      <c r="C282" s="44"/>
      <c r="D282" s="221" t="s">
        <v>161</v>
      </c>
      <c r="E282" s="44"/>
      <c r="F282" s="222" t="s">
        <v>1612</v>
      </c>
      <c r="G282" s="44"/>
      <c r="H282" s="44"/>
      <c r="I282" s="223"/>
      <c r="J282" s="44"/>
      <c r="K282" s="44"/>
      <c r="L282" s="48"/>
      <c r="M282" s="224"/>
      <c r="N282" s="225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161</v>
      </c>
      <c r="AU282" s="20" t="s">
        <v>88</v>
      </c>
    </row>
    <row r="283" s="13" customFormat="1">
      <c r="A283" s="13"/>
      <c r="B283" s="226"/>
      <c r="C283" s="227"/>
      <c r="D283" s="221" t="s">
        <v>163</v>
      </c>
      <c r="E283" s="228" t="s">
        <v>32</v>
      </c>
      <c r="F283" s="229" t="s">
        <v>1613</v>
      </c>
      <c r="G283" s="227"/>
      <c r="H283" s="228" t="s">
        <v>32</v>
      </c>
      <c r="I283" s="230"/>
      <c r="J283" s="227"/>
      <c r="K283" s="227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163</v>
      </c>
      <c r="AU283" s="235" t="s">
        <v>88</v>
      </c>
      <c r="AV283" s="13" t="s">
        <v>86</v>
      </c>
      <c r="AW283" s="13" t="s">
        <v>39</v>
      </c>
      <c r="AX283" s="13" t="s">
        <v>78</v>
      </c>
      <c r="AY283" s="235" t="s">
        <v>153</v>
      </c>
    </row>
    <row r="284" s="14" customFormat="1">
      <c r="A284" s="14"/>
      <c r="B284" s="236"/>
      <c r="C284" s="237"/>
      <c r="D284" s="221" t="s">
        <v>163</v>
      </c>
      <c r="E284" s="238" t="s">
        <v>32</v>
      </c>
      <c r="F284" s="239" t="s">
        <v>86</v>
      </c>
      <c r="G284" s="237"/>
      <c r="H284" s="240">
        <v>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163</v>
      </c>
      <c r="AU284" s="246" t="s">
        <v>88</v>
      </c>
      <c r="AV284" s="14" t="s">
        <v>88</v>
      </c>
      <c r="AW284" s="14" t="s">
        <v>39</v>
      </c>
      <c r="AX284" s="14" t="s">
        <v>86</v>
      </c>
      <c r="AY284" s="246" t="s">
        <v>153</v>
      </c>
    </row>
    <row r="285" s="2" customFormat="1" ht="16.5" customHeight="1">
      <c r="A285" s="42"/>
      <c r="B285" s="43"/>
      <c r="C285" s="208" t="s">
        <v>676</v>
      </c>
      <c r="D285" s="208" t="s">
        <v>155</v>
      </c>
      <c r="E285" s="209" t="s">
        <v>1614</v>
      </c>
      <c r="F285" s="210" t="s">
        <v>1615</v>
      </c>
      <c r="G285" s="211" t="s">
        <v>256</v>
      </c>
      <c r="H285" s="212">
        <v>2</v>
      </c>
      <c r="I285" s="213"/>
      <c r="J285" s="214">
        <f>ROUND(I285*H285,2)</f>
        <v>0</v>
      </c>
      <c r="K285" s="210" t="s">
        <v>32</v>
      </c>
      <c r="L285" s="48"/>
      <c r="M285" s="215" t="s">
        <v>32</v>
      </c>
      <c r="N285" s="216" t="s">
        <v>49</v>
      </c>
      <c r="O285" s="88"/>
      <c r="P285" s="217">
        <f>O285*H285</f>
        <v>0</v>
      </c>
      <c r="Q285" s="217">
        <v>0.00027999999999999998</v>
      </c>
      <c r="R285" s="217">
        <f>Q285*H285</f>
        <v>0.00055999999999999995</v>
      </c>
      <c r="S285" s="217">
        <v>0</v>
      </c>
      <c r="T285" s="21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19" t="s">
        <v>259</v>
      </c>
      <c r="AT285" s="219" t="s">
        <v>155</v>
      </c>
      <c r="AU285" s="219" t="s">
        <v>88</v>
      </c>
      <c r="AY285" s="20" t="s">
        <v>153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86</v>
      </c>
      <c r="BK285" s="220">
        <f>ROUND(I285*H285,2)</f>
        <v>0</v>
      </c>
      <c r="BL285" s="20" t="s">
        <v>259</v>
      </c>
      <c r="BM285" s="219" t="s">
        <v>1616</v>
      </c>
    </row>
    <row r="286" s="2" customFormat="1">
      <c r="A286" s="42"/>
      <c r="B286" s="43"/>
      <c r="C286" s="44"/>
      <c r="D286" s="221" t="s">
        <v>161</v>
      </c>
      <c r="E286" s="44"/>
      <c r="F286" s="222" t="s">
        <v>1617</v>
      </c>
      <c r="G286" s="44"/>
      <c r="H286" s="44"/>
      <c r="I286" s="223"/>
      <c r="J286" s="44"/>
      <c r="K286" s="44"/>
      <c r="L286" s="48"/>
      <c r="M286" s="224"/>
      <c r="N286" s="22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161</v>
      </c>
      <c r="AU286" s="20" t="s">
        <v>88</v>
      </c>
    </row>
    <row r="287" s="2" customFormat="1" ht="16.5" customHeight="1">
      <c r="A287" s="42"/>
      <c r="B287" s="43"/>
      <c r="C287" s="208" t="s">
        <v>683</v>
      </c>
      <c r="D287" s="208" t="s">
        <v>155</v>
      </c>
      <c r="E287" s="209" t="s">
        <v>1618</v>
      </c>
      <c r="F287" s="210" t="s">
        <v>1619</v>
      </c>
      <c r="G287" s="211" t="s">
        <v>719</v>
      </c>
      <c r="H287" s="279"/>
      <c r="I287" s="213"/>
      <c r="J287" s="214">
        <f>ROUND(I287*H287,2)</f>
        <v>0</v>
      </c>
      <c r="K287" s="210" t="s">
        <v>32</v>
      </c>
      <c r="L287" s="48"/>
      <c r="M287" s="215" t="s">
        <v>32</v>
      </c>
      <c r="N287" s="216" t="s">
        <v>49</v>
      </c>
      <c r="O287" s="88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19" t="s">
        <v>259</v>
      </c>
      <c r="AT287" s="219" t="s">
        <v>155</v>
      </c>
      <c r="AU287" s="219" t="s">
        <v>88</v>
      </c>
      <c r="AY287" s="20" t="s">
        <v>153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86</v>
      </c>
      <c r="BK287" s="220">
        <f>ROUND(I287*H287,2)</f>
        <v>0</v>
      </c>
      <c r="BL287" s="20" t="s">
        <v>259</v>
      </c>
      <c r="BM287" s="219" t="s">
        <v>1620</v>
      </c>
    </row>
    <row r="288" s="2" customFormat="1">
      <c r="A288" s="42"/>
      <c r="B288" s="43"/>
      <c r="C288" s="44"/>
      <c r="D288" s="221" t="s">
        <v>161</v>
      </c>
      <c r="E288" s="44"/>
      <c r="F288" s="222" t="s">
        <v>1621</v>
      </c>
      <c r="G288" s="44"/>
      <c r="H288" s="44"/>
      <c r="I288" s="223"/>
      <c r="J288" s="44"/>
      <c r="K288" s="44"/>
      <c r="L288" s="48"/>
      <c r="M288" s="224"/>
      <c r="N288" s="225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161</v>
      </c>
      <c r="AU288" s="20" t="s">
        <v>88</v>
      </c>
    </row>
    <row r="289" s="12" customFormat="1" ht="22.8" customHeight="1">
      <c r="A289" s="12"/>
      <c r="B289" s="192"/>
      <c r="C289" s="193"/>
      <c r="D289" s="194" t="s">
        <v>77</v>
      </c>
      <c r="E289" s="206" t="s">
        <v>1622</v>
      </c>
      <c r="F289" s="206" t="s">
        <v>1623</v>
      </c>
      <c r="G289" s="193"/>
      <c r="H289" s="193"/>
      <c r="I289" s="196"/>
      <c r="J289" s="207">
        <f>BK289</f>
        <v>0</v>
      </c>
      <c r="K289" s="193"/>
      <c r="L289" s="198"/>
      <c r="M289" s="199"/>
      <c r="N289" s="200"/>
      <c r="O289" s="200"/>
      <c r="P289" s="201">
        <f>SUM(P290:P299)</f>
        <v>0</v>
      </c>
      <c r="Q289" s="200"/>
      <c r="R289" s="201">
        <f>SUM(R290:R299)</f>
        <v>0.034299999999999997</v>
      </c>
      <c r="S289" s="200"/>
      <c r="T289" s="202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3" t="s">
        <v>88</v>
      </c>
      <c r="AT289" s="204" t="s">
        <v>77</v>
      </c>
      <c r="AU289" s="204" t="s">
        <v>86</v>
      </c>
      <c r="AY289" s="203" t="s">
        <v>153</v>
      </c>
      <c r="BK289" s="205">
        <f>SUM(BK290:BK299)</f>
        <v>0</v>
      </c>
    </row>
    <row r="290" s="2" customFormat="1" ht="21.75" customHeight="1">
      <c r="A290" s="42"/>
      <c r="B290" s="43"/>
      <c r="C290" s="208" t="s">
        <v>688</v>
      </c>
      <c r="D290" s="208" t="s">
        <v>155</v>
      </c>
      <c r="E290" s="209" t="s">
        <v>1624</v>
      </c>
      <c r="F290" s="210" t="s">
        <v>1625</v>
      </c>
      <c r="G290" s="211" t="s">
        <v>1451</v>
      </c>
      <c r="H290" s="212">
        <v>1</v>
      </c>
      <c r="I290" s="213"/>
      <c r="J290" s="214">
        <f>ROUND(I290*H290,2)</f>
        <v>0</v>
      </c>
      <c r="K290" s="210" t="s">
        <v>32</v>
      </c>
      <c r="L290" s="48"/>
      <c r="M290" s="215" t="s">
        <v>32</v>
      </c>
      <c r="N290" s="216" t="s">
        <v>49</v>
      </c>
      <c r="O290" s="88"/>
      <c r="P290" s="217">
        <f>O290*H290</f>
        <v>0</v>
      </c>
      <c r="Q290" s="217">
        <v>0.016650000000000002</v>
      </c>
      <c r="R290" s="217">
        <f>Q290*H290</f>
        <v>0.016650000000000002</v>
      </c>
      <c r="S290" s="217">
        <v>0</v>
      </c>
      <c r="T290" s="218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19" t="s">
        <v>259</v>
      </c>
      <c r="AT290" s="219" t="s">
        <v>155</v>
      </c>
      <c r="AU290" s="219" t="s">
        <v>88</v>
      </c>
      <c r="AY290" s="20" t="s">
        <v>153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86</v>
      </c>
      <c r="BK290" s="220">
        <f>ROUND(I290*H290,2)</f>
        <v>0</v>
      </c>
      <c r="BL290" s="20" t="s">
        <v>259</v>
      </c>
      <c r="BM290" s="219" t="s">
        <v>1626</v>
      </c>
    </row>
    <row r="291" s="2" customFormat="1">
      <c r="A291" s="42"/>
      <c r="B291" s="43"/>
      <c r="C291" s="44"/>
      <c r="D291" s="221" t="s">
        <v>161</v>
      </c>
      <c r="E291" s="44"/>
      <c r="F291" s="222" t="s">
        <v>1627</v>
      </c>
      <c r="G291" s="44"/>
      <c r="H291" s="44"/>
      <c r="I291" s="223"/>
      <c r="J291" s="44"/>
      <c r="K291" s="44"/>
      <c r="L291" s="48"/>
      <c r="M291" s="224"/>
      <c r="N291" s="225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161</v>
      </c>
      <c r="AU291" s="20" t="s">
        <v>88</v>
      </c>
    </row>
    <row r="292" s="2" customFormat="1" ht="21.75" customHeight="1">
      <c r="A292" s="42"/>
      <c r="B292" s="43"/>
      <c r="C292" s="208" t="s">
        <v>694</v>
      </c>
      <c r="D292" s="208" t="s">
        <v>155</v>
      </c>
      <c r="E292" s="209" t="s">
        <v>1628</v>
      </c>
      <c r="F292" s="210" t="s">
        <v>1629</v>
      </c>
      <c r="G292" s="211" t="s">
        <v>1451</v>
      </c>
      <c r="H292" s="212">
        <v>1</v>
      </c>
      <c r="I292" s="213"/>
      <c r="J292" s="214">
        <f>ROUND(I292*H292,2)</f>
        <v>0</v>
      </c>
      <c r="K292" s="210" t="s">
        <v>32</v>
      </c>
      <c r="L292" s="48"/>
      <c r="M292" s="215" t="s">
        <v>32</v>
      </c>
      <c r="N292" s="216" t="s">
        <v>49</v>
      </c>
      <c r="O292" s="88"/>
      <c r="P292" s="217">
        <f>O292*H292</f>
        <v>0</v>
      </c>
      <c r="Q292" s="217">
        <v>0.017649999999999999</v>
      </c>
      <c r="R292" s="217">
        <f>Q292*H292</f>
        <v>0.017649999999999999</v>
      </c>
      <c r="S292" s="217">
        <v>0</v>
      </c>
      <c r="T292" s="218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19" t="s">
        <v>259</v>
      </c>
      <c r="AT292" s="219" t="s">
        <v>155</v>
      </c>
      <c r="AU292" s="219" t="s">
        <v>88</v>
      </c>
      <c r="AY292" s="20" t="s">
        <v>153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86</v>
      </c>
      <c r="BK292" s="220">
        <f>ROUND(I292*H292,2)</f>
        <v>0</v>
      </c>
      <c r="BL292" s="20" t="s">
        <v>259</v>
      </c>
      <c r="BM292" s="219" t="s">
        <v>1630</v>
      </c>
    </row>
    <row r="293" s="2" customFormat="1">
      <c r="A293" s="42"/>
      <c r="B293" s="43"/>
      <c r="C293" s="44"/>
      <c r="D293" s="221" t="s">
        <v>161</v>
      </c>
      <c r="E293" s="44"/>
      <c r="F293" s="222" t="s">
        <v>1631</v>
      </c>
      <c r="G293" s="44"/>
      <c r="H293" s="44"/>
      <c r="I293" s="223"/>
      <c r="J293" s="44"/>
      <c r="K293" s="44"/>
      <c r="L293" s="48"/>
      <c r="M293" s="224"/>
      <c r="N293" s="225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161</v>
      </c>
      <c r="AU293" s="20" t="s">
        <v>88</v>
      </c>
    </row>
    <row r="294" s="2" customFormat="1" ht="16.5" customHeight="1">
      <c r="A294" s="42"/>
      <c r="B294" s="43"/>
      <c r="C294" s="208" t="s">
        <v>698</v>
      </c>
      <c r="D294" s="208" t="s">
        <v>155</v>
      </c>
      <c r="E294" s="209" t="s">
        <v>1632</v>
      </c>
      <c r="F294" s="210" t="s">
        <v>1633</v>
      </c>
      <c r="G294" s="211" t="s">
        <v>1451</v>
      </c>
      <c r="H294" s="212">
        <v>1</v>
      </c>
      <c r="I294" s="213"/>
      <c r="J294" s="214">
        <f>ROUND(I294*H294,2)</f>
        <v>0</v>
      </c>
      <c r="K294" s="210" t="s">
        <v>32</v>
      </c>
      <c r="L294" s="48"/>
      <c r="M294" s="215" t="s">
        <v>32</v>
      </c>
      <c r="N294" s="216" t="s">
        <v>49</v>
      </c>
      <c r="O294" s="88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19" t="s">
        <v>259</v>
      </c>
      <c r="AT294" s="219" t="s">
        <v>155</v>
      </c>
      <c r="AU294" s="219" t="s">
        <v>88</v>
      </c>
      <c r="AY294" s="20" t="s">
        <v>153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259</v>
      </c>
      <c r="BM294" s="219" t="s">
        <v>1634</v>
      </c>
    </row>
    <row r="295" s="2" customFormat="1">
      <c r="A295" s="42"/>
      <c r="B295" s="43"/>
      <c r="C295" s="44"/>
      <c r="D295" s="221" t="s">
        <v>161</v>
      </c>
      <c r="E295" s="44"/>
      <c r="F295" s="222" t="s">
        <v>1635</v>
      </c>
      <c r="G295" s="44"/>
      <c r="H295" s="44"/>
      <c r="I295" s="223"/>
      <c r="J295" s="44"/>
      <c r="K295" s="44"/>
      <c r="L295" s="48"/>
      <c r="M295" s="224"/>
      <c r="N295" s="225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161</v>
      </c>
      <c r="AU295" s="20" t="s">
        <v>88</v>
      </c>
    </row>
    <row r="296" s="2" customFormat="1" ht="16.5" customHeight="1">
      <c r="A296" s="42"/>
      <c r="B296" s="43"/>
      <c r="C296" s="258" t="s">
        <v>709</v>
      </c>
      <c r="D296" s="258" t="s">
        <v>266</v>
      </c>
      <c r="E296" s="259" t="s">
        <v>1636</v>
      </c>
      <c r="F296" s="260" t="s">
        <v>1637</v>
      </c>
      <c r="G296" s="261" t="s">
        <v>256</v>
      </c>
      <c r="H296" s="262">
        <v>1</v>
      </c>
      <c r="I296" s="263"/>
      <c r="J296" s="264">
        <f>ROUND(I296*H296,2)</f>
        <v>0</v>
      </c>
      <c r="K296" s="260" t="s">
        <v>32</v>
      </c>
      <c r="L296" s="265"/>
      <c r="M296" s="266" t="s">
        <v>32</v>
      </c>
      <c r="N296" s="267" t="s">
        <v>49</v>
      </c>
      <c r="O296" s="88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19" t="s">
        <v>365</v>
      </c>
      <c r="AT296" s="219" t="s">
        <v>266</v>
      </c>
      <c r="AU296" s="219" t="s">
        <v>88</v>
      </c>
      <c r="AY296" s="20" t="s">
        <v>153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259</v>
      </c>
      <c r="BM296" s="219" t="s">
        <v>1638</v>
      </c>
    </row>
    <row r="297" s="2" customFormat="1">
      <c r="A297" s="42"/>
      <c r="B297" s="43"/>
      <c r="C297" s="44"/>
      <c r="D297" s="221" t="s">
        <v>161</v>
      </c>
      <c r="E297" s="44"/>
      <c r="F297" s="222" t="s">
        <v>1637</v>
      </c>
      <c r="G297" s="44"/>
      <c r="H297" s="44"/>
      <c r="I297" s="223"/>
      <c r="J297" s="44"/>
      <c r="K297" s="44"/>
      <c r="L297" s="48"/>
      <c r="M297" s="224"/>
      <c r="N297" s="225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161</v>
      </c>
      <c r="AU297" s="20" t="s">
        <v>88</v>
      </c>
    </row>
    <row r="298" s="2" customFormat="1" ht="16.5" customHeight="1">
      <c r="A298" s="42"/>
      <c r="B298" s="43"/>
      <c r="C298" s="208" t="s">
        <v>716</v>
      </c>
      <c r="D298" s="208" t="s">
        <v>155</v>
      </c>
      <c r="E298" s="209" t="s">
        <v>1639</v>
      </c>
      <c r="F298" s="210" t="s">
        <v>1640</v>
      </c>
      <c r="G298" s="211" t="s">
        <v>719</v>
      </c>
      <c r="H298" s="279"/>
      <c r="I298" s="213"/>
      <c r="J298" s="214">
        <f>ROUND(I298*H298,2)</f>
        <v>0</v>
      </c>
      <c r="K298" s="210" t="s">
        <v>32</v>
      </c>
      <c r="L298" s="48"/>
      <c r="M298" s="215" t="s">
        <v>32</v>
      </c>
      <c r="N298" s="216" t="s">
        <v>49</v>
      </c>
      <c r="O298" s="88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19" t="s">
        <v>259</v>
      </c>
      <c r="AT298" s="219" t="s">
        <v>155</v>
      </c>
      <c r="AU298" s="219" t="s">
        <v>88</v>
      </c>
      <c r="AY298" s="20" t="s">
        <v>153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0" t="s">
        <v>86</v>
      </c>
      <c r="BK298" s="220">
        <f>ROUND(I298*H298,2)</f>
        <v>0</v>
      </c>
      <c r="BL298" s="20" t="s">
        <v>259</v>
      </c>
      <c r="BM298" s="219" t="s">
        <v>1641</v>
      </c>
    </row>
    <row r="299" s="2" customFormat="1">
      <c r="A299" s="42"/>
      <c r="B299" s="43"/>
      <c r="C299" s="44"/>
      <c r="D299" s="221" t="s">
        <v>161</v>
      </c>
      <c r="E299" s="44"/>
      <c r="F299" s="222" t="s">
        <v>1642</v>
      </c>
      <c r="G299" s="44"/>
      <c r="H299" s="44"/>
      <c r="I299" s="223"/>
      <c r="J299" s="44"/>
      <c r="K299" s="44"/>
      <c r="L299" s="48"/>
      <c r="M299" s="283"/>
      <c r="N299" s="284"/>
      <c r="O299" s="285"/>
      <c r="P299" s="285"/>
      <c r="Q299" s="285"/>
      <c r="R299" s="285"/>
      <c r="S299" s="285"/>
      <c r="T299" s="286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161</v>
      </c>
      <c r="AU299" s="20" t="s">
        <v>88</v>
      </c>
    </row>
    <row r="300" s="2" customFormat="1" ht="6.96" customHeight="1">
      <c r="A300" s="42"/>
      <c r="B300" s="63"/>
      <c r="C300" s="64"/>
      <c r="D300" s="64"/>
      <c r="E300" s="64"/>
      <c r="F300" s="64"/>
      <c r="G300" s="64"/>
      <c r="H300" s="64"/>
      <c r="I300" s="64"/>
      <c r="J300" s="64"/>
      <c r="K300" s="64"/>
      <c r="L300" s="48"/>
      <c r="M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</row>
  </sheetData>
  <sheetProtection sheet="1" autoFilter="0" formatColumns="0" formatRows="0" objects="1" scenarios="1" spinCount="100000" saltValue="o0Wzu6Syu0RrFJGBD0ttGzM8HimyecIVNN6k+pTzu6N2rg//bW/mMjyIoeXopxkW35gek9S3hchHlMrv4hLnCw==" hashValue="ZfZnCXO0yovyuaYbFX1kS/JfXWUFrQC3k6zK6FABGi0OTTEHiEBLyCbvppJP+ixGI+j4NgpKW43Xv00xl51vOA==" algorithmName="SHA-512" password="CC35"/>
  <autoFilter ref="C88:K29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1643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ROUND(J82,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ROUND((SUM(BE82:BE130)),  2)</f>
        <v>0</v>
      </c>
      <c r="G33" s="42"/>
      <c r="H33" s="42"/>
      <c r="I33" s="152">
        <v>0.20999999999999999</v>
      </c>
      <c r="J33" s="151">
        <f>ROUND(((SUM(BE82:BE130))*I33),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ROUND((SUM(BF82:BF130)),  2)</f>
        <v>0</v>
      </c>
      <c r="G34" s="42"/>
      <c r="H34" s="42"/>
      <c r="I34" s="152">
        <v>0.14999999999999999</v>
      </c>
      <c r="J34" s="151">
        <f>ROUND(((SUM(BF82:BF130))*I34),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ROUND((SUM(BG82:BG130)),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ROUND((SUM(BH82:BH130)),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ROUND((SUM(BI82:BI130)),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01-D.1.4.3-VZT - Vzduchotechnika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J82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129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1644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133</v>
      </c>
      <c r="E62" s="178"/>
      <c r="F62" s="178"/>
      <c r="G62" s="178"/>
      <c r="H62" s="178"/>
      <c r="I62" s="178"/>
      <c r="J62" s="179">
        <f>J124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13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3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8" s="2" customFormat="1" ht="6.96" customHeight="1">
      <c r="A68" s="42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24.96" customHeight="1">
      <c r="A69" s="42"/>
      <c r="B69" s="43"/>
      <c r="C69" s="26" t="s">
        <v>138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16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164" t="str">
        <f>E7</f>
        <v>Revitalizace areálu Sokolovského zámku-Stavební úpravy SV a části SZ křídla (soc.zařízení ITIKA)</v>
      </c>
      <c r="F72" s="35"/>
      <c r="G72" s="35"/>
      <c r="H72" s="35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114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73" t="str">
        <f>E9</f>
        <v>01-D.1.4.3-VZT - Vzduchotechnika</v>
      </c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22</v>
      </c>
      <c r="D76" s="44"/>
      <c r="E76" s="44"/>
      <c r="F76" s="30" t="str">
        <f>F12</f>
        <v>Sokolov</v>
      </c>
      <c r="G76" s="44"/>
      <c r="H76" s="44"/>
      <c r="I76" s="35" t="s">
        <v>24</v>
      </c>
      <c r="J76" s="76" t="str">
        <f>IF(J12="","",J12)</f>
        <v>10. 6. 2024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25.65" customHeight="1">
      <c r="A78" s="42"/>
      <c r="B78" s="43"/>
      <c r="C78" s="35" t="s">
        <v>30</v>
      </c>
      <c r="D78" s="44"/>
      <c r="E78" s="44"/>
      <c r="F78" s="30" t="str">
        <f>E15</f>
        <v>Muzeum Sokolov p.o.</v>
      </c>
      <c r="G78" s="44"/>
      <c r="H78" s="44"/>
      <c r="I78" s="35" t="s">
        <v>37</v>
      </c>
      <c r="J78" s="40" t="str">
        <f>E21</f>
        <v>JURICA a.s. - Ateliér Sokolov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35</v>
      </c>
      <c r="D79" s="44"/>
      <c r="E79" s="44"/>
      <c r="F79" s="30" t="str">
        <f>IF(E18="","",E18)</f>
        <v>Vyplň údaj</v>
      </c>
      <c r="G79" s="44"/>
      <c r="H79" s="44"/>
      <c r="I79" s="35" t="s">
        <v>40</v>
      </c>
      <c r="J79" s="40" t="str">
        <f>E24</f>
        <v>Eva Marková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0.32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11" customFormat="1" ht="29.28" customHeight="1">
      <c r="A81" s="181"/>
      <c r="B81" s="182"/>
      <c r="C81" s="183" t="s">
        <v>139</v>
      </c>
      <c r="D81" s="184" t="s">
        <v>63</v>
      </c>
      <c r="E81" s="184" t="s">
        <v>59</v>
      </c>
      <c r="F81" s="184" t="s">
        <v>60</v>
      </c>
      <c r="G81" s="184" t="s">
        <v>140</v>
      </c>
      <c r="H81" s="184" t="s">
        <v>141</v>
      </c>
      <c r="I81" s="184" t="s">
        <v>142</v>
      </c>
      <c r="J81" s="184" t="s">
        <v>118</v>
      </c>
      <c r="K81" s="185" t="s">
        <v>143</v>
      </c>
      <c r="L81" s="186"/>
      <c r="M81" s="96" t="s">
        <v>32</v>
      </c>
      <c r="N81" s="97" t="s">
        <v>48</v>
      </c>
      <c r="O81" s="97" t="s">
        <v>144</v>
      </c>
      <c r="P81" s="97" t="s">
        <v>145</v>
      </c>
      <c r="Q81" s="97" t="s">
        <v>146</v>
      </c>
      <c r="R81" s="97" t="s">
        <v>147</v>
      </c>
      <c r="S81" s="97" t="s">
        <v>148</v>
      </c>
      <c r="T81" s="98" t="s">
        <v>149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2"/>
      <c r="B82" s="43"/>
      <c r="C82" s="103" t="s">
        <v>150</v>
      </c>
      <c r="D82" s="44"/>
      <c r="E82" s="44"/>
      <c r="F82" s="44"/>
      <c r="G82" s="44"/>
      <c r="H82" s="44"/>
      <c r="I82" s="44"/>
      <c r="J82" s="187">
        <f>BK82</f>
        <v>0</v>
      </c>
      <c r="K82" s="44"/>
      <c r="L82" s="48"/>
      <c r="M82" s="99"/>
      <c r="N82" s="188"/>
      <c r="O82" s="100"/>
      <c r="P82" s="189">
        <f>P83</f>
        <v>0</v>
      </c>
      <c r="Q82" s="100"/>
      <c r="R82" s="189">
        <f>R83</f>
        <v>0.087669999999999998</v>
      </c>
      <c r="S82" s="100"/>
      <c r="T82" s="190">
        <f>T83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T82" s="20" t="s">
        <v>77</v>
      </c>
      <c r="AU82" s="20" t="s">
        <v>119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77</v>
      </c>
      <c r="E83" s="195" t="s">
        <v>604</v>
      </c>
      <c r="F83" s="195" t="s">
        <v>605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P84+P124</f>
        <v>0</v>
      </c>
      <c r="Q83" s="200"/>
      <c r="R83" s="201">
        <f>R84+R124</f>
        <v>0.087669999999999998</v>
      </c>
      <c r="S83" s="200"/>
      <c r="T83" s="202">
        <f>T84+T124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88</v>
      </c>
      <c r="AT83" s="204" t="s">
        <v>77</v>
      </c>
      <c r="AU83" s="204" t="s">
        <v>78</v>
      </c>
      <c r="AY83" s="203" t="s">
        <v>153</v>
      </c>
      <c r="BK83" s="205">
        <f>BK84+BK124</f>
        <v>0</v>
      </c>
    </row>
    <row r="84" s="12" customFormat="1" ht="22.8" customHeight="1">
      <c r="A84" s="12"/>
      <c r="B84" s="192"/>
      <c r="C84" s="193"/>
      <c r="D84" s="194" t="s">
        <v>77</v>
      </c>
      <c r="E84" s="206" t="s">
        <v>1645</v>
      </c>
      <c r="F84" s="206" t="s">
        <v>99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SUM(P85:P123)</f>
        <v>0</v>
      </c>
      <c r="Q84" s="200"/>
      <c r="R84" s="201">
        <f>SUM(R85:R123)</f>
        <v>0.087669999999999998</v>
      </c>
      <c r="S84" s="200"/>
      <c r="T84" s="202">
        <f>SUM(T85:T123)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88</v>
      </c>
      <c r="AT84" s="204" t="s">
        <v>77</v>
      </c>
      <c r="AU84" s="204" t="s">
        <v>86</v>
      </c>
      <c r="AY84" s="203" t="s">
        <v>153</v>
      </c>
      <c r="BK84" s="205">
        <f>SUM(BK85:BK123)</f>
        <v>0</v>
      </c>
    </row>
    <row r="85" s="2" customFormat="1" ht="21.75" customHeight="1">
      <c r="A85" s="42"/>
      <c r="B85" s="43"/>
      <c r="C85" s="208" t="s">
        <v>86</v>
      </c>
      <c r="D85" s="208" t="s">
        <v>155</v>
      </c>
      <c r="E85" s="209" t="s">
        <v>1646</v>
      </c>
      <c r="F85" s="210" t="s">
        <v>1647</v>
      </c>
      <c r="G85" s="211" t="s">
        <v>256</v>
      </c>
      <c r="H85" s="212">
        <v>2</v>
      </c>
      <c r="I85" s="213"/>
      <c r="J85" s="214">
        <f>ROUND(I85*H85,2)</f>
        <v>0</v>
      </c>
      <c r="K85" s="210" t="s">
        <v>32</v>
      </c>
      <c r="L85" s="48"/>
      <c r="M85" s="215" t="s">
        <v>32</v>
      </c>
      <c r="N85" s="216" t="s">
        <v>49</v>
      </c>
      <c r="O85" s="88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19" t="s">
        <v>259</v>
      </c>
      <c r="AT85" s="219" t="s">
        <v>155</v>
      </c>
      <c r="AU85" s="219" t="s">
        <v>88</v>
      </c>
      <c r="AY85" s="20" t="s">
        <v>153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86</v>
      </c>
      <c r="BK85" s="220">
        <f>ROUND(I85*H85,2)</f>
        <v>0</v>
      </c>
      <c r="BL85" s="20" t="s">
        <v>259</v>
      </c>
      <c r="BM85" s="219" t="s">
        <v>1648</v>
      </c>
    </row>
    <row r="86" s="2" customFormat="1">
      <c r="A86" s="42"/>
      <c r="B86" s="43"/>
      <c r="C86" s="44"/>
      <c r="D86" s="221" t="s">
        <v>161</v>
      </c>
      <c r="E86" s="44"/>
      <c r="F86" s="222" t="s">
        <v>1649</v>
      </c>
      <c r="G86" s="44"/>
      <c r="H86" s="44"/>
      <c r="I86" s="223"/>
      <c r="J86" s="44"/>
      <c r="K86" s="44"/>
      <c r="L86" s="48"/>
      <c r="M86" s="224"/>
      <c r="N86" s="225"/>
      <c r="O86" s="88"/>
      <c r="P86" s="88"/>
      <c r="Q86" s="88"/>
      <c r="R86" s="88"/>
      <c r="S86" s="88"/>
      <c r="T86" s="89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161</v>
      </c>
      <c r="AU86" s="20" t="s">
        <v>88</v>
      </c>
    </row>
    <row r="87" s="2" customFormat="1" ht="21.75" customHeight="1">
      <c r="A87" s="42"/>
      <c r="B87" s="43"/>
      <c r="C87" s="258" t="s">
        <v>88</v>
      </c>
      <c r="D87" s="258" t="s">
        <v>266</v>
      </c>
      <c r="E87" s="259" t="s">
        <v>1650</v>
      </c>
      <c r="F87" s="260" t="s">
        <v>1651</v>
      </c>
      <c r="G87" s="261" t="s">
        <v>1652</v>
      </c>
      <c r="H87" s="262">
        <v>2</v>
      </c>
      <c r="I87" s="263"/>
      <c r="J87" s="264">
        <f>ROUND(I87*H87,2)</f>
        <v>0</v>
      </c>
      <c r="K87" s="260" t="s">
        <v>32</v>
      </c>
      <c r="L87" s="265"/>
      <c r="M87" s="266" t="s">
        <v>32</v>
      </c>
      <c r="N87" s="267" t="s">
        <v>49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200</v>
      </c>
      <c r="AT87" s="219" t="s">
        <v>266</v>
      </c>
      <c r="AU87" s="219" t="s">
        <v>88</v>
      </c>
      <c r="AY87" s="20" t="s">
        <v>153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86</v>
      </c>
      <c r="BK87" s="220">
        <f>ROUND(I87*H87,2)</f>
        <v>0</v>
      </c>
      <c r="BL87" s="20" t="s">
        <v>159</v>
      </c>
      <c r="BM87" s="219" t="s">
        <v>1653</v>
      </c>
    </row>
    <row r="88" s="2" customFormat="1">
      <c r="A88" s="42"/>
      <c r="B88" s="43"/>
      <c r="C88" s="44"/>
      <c r="D88" s="221" t="s">
        <v>161</v>
      </c>
      <c r="E88" s="44"/>
      <c r="F88" s="222" t="s">
        <v>1651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161</v>
      </c>
      <c r="AU88" s="20" t="s">
        <v>88</v>
      </c>
    </row>
    <row r="89" s="2" customFormat="1" ht="16.5" customHeight="1">
      <c r="A89" s="42"/>
      <c r="B89" s="43"/>
      <c r="C89" s="208" t="s">
        <v>172</v>
      </c>
      <c r="D89" s="208" t="s">
        <v>155</v>
      </c>
      <c r="E89" s="209" t="s">
        <v>1654</v>
      </c>
      <c r="F89" s="210" t="s">
        <v>1655</v>
      </c>
      <c r="G89" s="211" t="s">
        <v>256</v>
      </c>
      <c r="H89" s="212">
        <v>2</v>
      </c>
      <c r="I89" s="213"/>
      <c r="J89" s="214">
        <f>ROUND(I89*H89,2)</f>
        <v>0</v>
      </c>
      <c r="K89" s="210" t="s">
        <v>32</v>
      </c>
      <c r="L89" s="48"/>
      <c r="M89" s="215" t="s">
        <v>32</v>
      </c>
      <c r="N89" s="216" t="s">
        <v>49</v>
      </c>
      <c r="O89" s="8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259</v>
      </c>
      <c r="AT89" s="219" t="s">
        <v>155</v>
      </c>
      <c r="AU89" s="219" t="s">
        <v>88</v>
      </c>
      <c r="AY89" s="20" t="s">
        <v>153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259</v>
      </c>
      <c r="BM89" s="219" t="s">
        <v>1656</v>
      </c>
    </row>
    <row r="90" s="2" customFormat="1">
      <c r="A90" s="42"/>
      <c r="B90" s="43"/>
      <c r="C90" s="44"/>
      <c r="D90" s="221" t="s">
        <v>161</v>
      </c>
      <c r="E90" s="44"/>
      <c r="F90" s="222" t="s">
        <v>1657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161</v>
      </c>
      <c r="AU90" s="20" t="s">
        <v>88</v>
      </c>
    </row>
    <row r="91" s="2" customFormat="1" ht="16.5" customHeight="1">
      <c r="A91" s="42"/>
      <c r="B91" s="43"/>
      <c r="C91" s="258" t="s">
        <v>159</v>
      </c>
      <c r="D91" s="258" t="s">
        <v>266</v>
      </c>
      <c r="E91" s="259" t="s">
        <v>1658</v>
      </c>
      <c r="F91" s="260" t="s">
        <v>1659</v>
      </c>
      <c r="G91" s="261" t="s">
        <v>1652</v>
      </c>
      <c r="H91" s="262">
        <v>2</v>
      </c>
      <c r="I91" s="263"/>
      <c r="J91" s="264">
        <f>ROUND(I91*H91,2)</f>
        <v>0</v>
      </c>
      <c r="K91" s="260" t="s">
        <v>32</v>
      </c>
      <c r="L91" s="265"/>
      <c r="M91" s="266" t="s">
        <v>32</v>
      </c>
      <c r="N91" s="267" t="s">
        <v>49</v>
      </c>
      <c r="O91" s="88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19" t="s">
        <v>200</v>
      </c>
      <c r="AT91" s="219" t="s">
        <v>266</v>
      </c>
      <c r="AU91" s="219" t="s">
        <v>88</v>
      </c>
      <c r="AY91" s="20" t="s">
        <v>153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159</v>
      </c>
      <c r="BM91" s="219" t="s">
        <v>1660</v>
      </c>
    </row>
    <row r="92" s="2" customFormat="1">
      <c r="A92" s="42"/>
      <c r="B92" s="43"/>
      <c r="C92" s="44"/>
      <c r="D92" s="221" t="s">
        <v>161</v>
      </c>
      <c r="E92" s="44"/>
      <c r="F92" s="222" t="s">
        <v>1659</v>
      </c>
      <c r="G92" s="44"/>
      <c r="H92" s="44"/>
      <c r="I92" s="223"/>
      <c r="J92" s="44"/>
      <c r="K92" s="44"/>
      <c r="L92" s="48"/>
      <c r="M92" s="224"/>
      <c r="N92" s="225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161</v>
      </c>
      <c r="AU92" s="20" t="s">
        <v>88</v>
      </c>
    </row>
    <row r="93" s="2" customFormat="1" ht="16.5" customHeight="1">
      <c r="A93" s="42"/>
      <c r="B93" s="43"/>
      <c r="C93" s="208" t="s">
        <v>182</v>
      </c>
      <c r="D93" s="208" t="s">
        <v>155</v>
      </c>
      <c r="E93" s="209" t="s">
        <v>1661</v>
      </c>
      <c r="F93" s="210" t="s">
        <v>1662</v>
      </c>
      <c r="G93" s="211" t="s">
        <v>256</v>
      </c>
      <c r="H93" s="212">
        <v>5</v>
      </c>
      <c r="I93" s="213"/>
      <c r="J93" s="214">
        <f>ROUND(I93*H93,2)</f>
        <v>0</v>
      </c>
      <c r="K93" s="210" t="s">
        <v>32</v>
      </c>
      <c r="L93" s="48"/>
      <c r="M93" s="215" t="s">
        <v>32</v>
      </c>
      <c r="N93" s="216" t="s">
        <v>49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259</v>
      </c>
      <c r="AT93" s="219" t="s">
        <v>155</v>
      </c>
      <c r="AU93" s="219" t="s">
        <v>88</v>
      </c>
      <c r="AY93" s="20" t="s">
        <v>153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259</v>
      </c>
      <c r="BM93" s="219" t="s">
        <v>1663</v>
      </c>
    </row>
    <row r="94" s="2" customFormat="1">
      <c r="A94" s="42"/>
      <c r="B94" s="43"/>
      <c r="C94" s="44"/>
      <c r="D94" s="221" t="s">
        <v>161</v>
      </c>
      <c r="E94" s="44"/>
      <c r="F94" s="222" t="s">
        <v>1664</v>
      </c>
      <c r="G94" s="44"/>
      <c r="H94" s="44"/>
      <c r="I94" s="223"/>
      <c r="J94" s="44"/>
      <c r="K94" s="44"/>
      <c r="L94" s="48"/>
      <c r="M94" s="224"/>
      <c r="N94" s="22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161</v>
      </c>
      <c r="AU94" s="20" t="s">
        <v>88</v>
      </c>
    </row>
    <row r="95" s="2" customFormat="1" ht="16.5" customHeight="1">
      <c r="A95" s="42"/>
      <c r="B95" s="43"/>
      <c r="C95" s="258" t="s">
        <v>188</v>
      </c>
      <c r="D95" s="258" t="s">
        <v>266</v>
      </c>
      <c r="E95" s="259" t="s">
        <v>1665</v>
      </c>
      <c r="F95" s="260" t="s">
        <v>1666</v>
      </c>
      <c r="G95" s="261" t="s">
        <v>1652</v>
      </c>
      <c r="H95" s="262">
        <v>5</v>
      </c>
      <c r="I95" s="263"/>
      <c r="J95" s="264">
        <f>ROUND(I95*H95,2)</f>
        <v>0</v>
      </c>
      <c r="K95" s="260" t="s">
        <v>32</v>
      </c>
      <c r="L95" s="265"/>
      <c r="M95" s="266" t="s">
        <v>32</v>
      </c>
      <c r="N95" s="267" t="s">
        <v>49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200</v>
      </c>
      <c r="AT95" s="219" t="s">
        <v>266</v>
      </c>
      <c r="AU95" s="219" t="s">
        <v>88</v>
      </c>
      <c r="AY95" s="20" t="s">
        <v>153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159</v>
      </c>
      <c r="BM95" s="219" t="s">
        <v>1667</v>
      </c>
    </row>
    <row r="96" s="2" customFormat="1">
      <c r="A96" s="42"/>
      <c r="B96" s="43"/>
      <c r="C96" s="44"/>
      <c r="D96" s="221" t="s">
        <v>161</v>
      </c>
      <c r="E96" s="44"/>
      <c r="F96" s="222" t="s">
        <v>1666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88</v>
      </c>
    </row>
    <row r="97" s="2" customFormat="1" ht="21.75" customHeight="1">
      <c r="A97" s="42"/>
      <c r="B97" s="43"/>
      <c r="C97" s="208" t="s">
        <v>193</v>
      </c>
      <c r="D97" s="208" t="s">
        <v>155</v>
      </c>
      <c r="E97" s="209" t="s">
        <v>1668</v>
      </c>
      <c r="F97" s="210" t="s">
        <v>1669</v>
      </c>
      <c r="G97" s="211" t="s">
        <v>291</v>
      </c>
      <c r="H97" s="212">
        <v>1</v>
      </c>
      <c r="I97" s="213"/>
      <c r="J97" s="214">
        <f>ROUND(I97*H97,2)</f>
        <v>0</v>
      </c>
      <c r="K97" s="210" t="s">
        <v>32</v>
      </c>
      <c r="L97" s="48"/>
      <c r="M97" s="215" t="s">
        <v>32</v>
      </c>
      <c r="N97" s="216" t="s">
        <v>49</v>
      </c>
      <c r="O97" s="88"/>
      <c r="P97" s="217">
        <f>O97*H97</f>
        <v>0</v>
      </c>
      <c r="Q97" s="217">
        <v>0.00167</v>
      </c>
      <c r="R97" s="217">
        <f>Q97*H97</f>
        <v>0.00167</v>
      </c>
      <c r="S97" s="217">
        <v>0</v>
      </c>
      <c r="T97" s="21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19" t="s">
        <v>259</v>
      </c>
      <c r="AT97" s="219" t="s">
        <v>155</v>
      </c>
      <c r="AU97" s="219" t="s">
        <v>88</v>
      </c>
      <c r="AY97" s="20" t="s">
        <v>153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259</v>
      </c>
      <c r="BM97" s="219" t="s">
        <v>1670</v>
      </c>
    </row>
    <row r="98" s="2" customFormat="1">
      <c r="A98" s="42"/>
      <c r="B98" s="43"/>
      <c r="C98" s="44"/>
      <c r="D98" s="221" t="s">
        <v>161</v>
      </c>
      <c r="E98" s="44"/>
      <c r="F98" s="222" t="s">
        <v>1671</v>
      </c>
      <c r="G98" s="44"/>
      <c r="H98" s="44"/>
      <c r="I98" s="223"/>
      <c r="J98" s="44"/>
      <c r="K98" s="44"/>
      <c r="L98" s="48"/>
      <c r="M98" s="224"/>
      <c r="N98" s="22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161</v>
      </c>
      <c r="AU98" s="20" t="s">
        <v>88</v>
      </c>
    </row>
    <row r="99" s="13" customFormat="1">
      <c r="A99" s="13"/>
      <c r="B99" s="226"/>
      <c r="C99" s="227"/>
      <c r="D99" s="221" t="s">
        <v>163</v>
      </c>
      <c r="E99" s="228" t="s">
        <v>32</v>
      </c>
      <c r="F99" s="229" t="s">
        <v>1672</v>
      </c>
      <c r="G99" s="227"/>
      <c r="H99" s="228" t="s">
        <v>32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163</v>
      </c>
      <c r="AU99" s="235" t="s">
        <v>88</v>
      </c>
      <c r="AV99" s="13" t="s">
        <v>86</v>
      </c>
      <c r="AW99" s="13" t="s">
        <v>39</v>
      </c>
      <c r="AX99" s="13" t="s">
        <v>78</v>
      </c>
      <c r="AY99" s="235" t="s">
        <v>153</v>
      </c>
    </row>
    <row r="100" s="14" customFormat="1">
      <c r="A100" s="14"/>
      <c r="B100" s="236"/>
      <c r="C100" s="237"/>
      <c r="D100" s="221" t="s">
        <v>163</v>
      </c>
      <c r="E100" s="238" t="s">
        <v>32</v>
      </c>
      <c r="F100" s="239" t="s">
        <v>1673</v>
      </c>
      <c r="G100" s="237"/>
      <c r="H100" s="240">
        <v>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163</v>
      </c>
      <c r="AU100" s="246" t="s">
        <v>88</v>
      </c>
      <c r="AV100" s="14" t="s">
        <v>88</v>
      </c>
      <c r="AW100" s="14" t="s">
        <v>39</v>
      </c>
      <c r="AX100" s="14" t="s">
        <v>86</v>
      </c>
      <c r="AY100" s="246" t="s">
        <v>153</v>
      </c>
    </row>
    <row r="101" s="2" customFormat="1" ht="24.15" customHeight="1">
      <c r="A101" s="42"/>
      <c r="B101" s="43"/>
      <c r="C101" s="208" t="s">
        <v>200</v>
      </c>
      <c r="D101" s="208" t="s">
        <v>155</v>
      </c>
      <c r="E101" s="209" t="s">
        <v>1674</v>
      </c>
      <c r="F101" s="210" t="s">
        <v>1675</v>
      </c>
      <c r="G101" s="211" t="s">
        <v>291</v>
      </c>
      <c r="H101" s="212">
        <v>25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49</v>
      </c>
      <c r="O101" s="88"/>
      <c r="P101" s="217">
        <f>O101*H101</f>
        <v>0</v>
      </c>
      <c r="Q101" s="217">
        <v>0.0034399999999999999</v>
      </c>
      <c r="R101" s="217">
        <f>Q101*H101</f>
        <v>0.085999999999999993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259</v>
      </c>
      <c r="AT101" s="219" t="s">
        <v>155</v>
      </c>
      <c r="AU101" s="219" t="s">
        <v>88</v>
      </c>
      <c r="AY101" s="20" t="s">
        <v>153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259</v>
      </c>
      <c r="BM101" s="219" t="s">
        <v>1676</v>
      </c>
    </row>
    <row r="102" s="2" customFormat="1">
      <c r="A102" s="42"/>
      <c r="B102" s="43"/>
      <c r="C102" s="44"/>
      <c r="D102" s="221" t="s">
        <v>161</v>
      </c>
      <c r="E102" s="44"/>
      <c r="F102" s="222" t="s">
        <v>1677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161</v>
      </c>
      <c r="AU102" s="20" t="s">
        <v>88</v>
      </c>
    </row>
    <row r="103" s="13" customFormat="1">
      <c r="A103" s="13"/>
      <c r="B103" s="226"/>
      <c r="C103" s="227"/>
      <c r="D103" s="221" t="s">
        <v>163</v>
      </c>
      <c r="E103" s="228" t="s">
        <v>32</v>
      </c>
      <c r="F103" s="229" t="s">
        <v>1678</v>
      </c>
      <c r="G103" s="227"/>
      <c r="H103" s="228" t="s">
        <v>32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163</v>
      </c>
      <c r="AU103" s="235" t="s">
        <v>88</v>
      </c>
      <c r="AV103" s="13" t="s">
        <v>86</v>
      </c>
      <c r="AW103" s="13" t="s">
        <v>39</v>
      </c>
      <c r="AX103" s="13" t="s">
        <v>78</v>
      </c>
      <c r="AY103" s="235" t="s">
        <v>153</v>
      </c>
    </row>
    <row r="104" s="14" customFormat="1">
      <c r="A104" s="14"/>
      <c r="B104" s="236"/>
      <c r="C104" s="237"/>
      <c r="D104" s="221" t="s">
        <v>163</v>
      </c>
      <c r="E104" s="238" t="s">
        <v>32</v>
      </c>
      <c r="F104" s="239" t="s">
        <v>1679</v>
      </c>
      <c r="G104" s="237"/>
      <c r="H104" s="240">
        <v>17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163</v>
      </c>
      <c r="AU104" s="246" t="s">
        <v>88</v>
      </c>
      <c r="AV104" s="14" t="s">
        <v>88</v>
      </c>
      <c r="AW104" s="14" t="s">
        <v>39</v>
      </c>
      <c r="AX104" s="14" t="s">
        <v>78</v>
      </c>
      <c r="AY104" s="246" t="s">
        <v>153</v>
      </c>
    </row>
    <row r="105" s="13" customFormat="1">
      <c r="A105" s="13"/>
      <c r="B105" s="226"/>
      <c r="C105" s="227"/>
      <c r="D105" s="221" t="s">
        <v>163</v>
      </c>
      <c r="E105" s="228" t="s">
        <v>32</v>
      </c>
      <c r="F105" s="229" t="s">
        <v>1680</v>
      </c>
      <c r="G105" s="227"/>
      <c r="H105" s="228" t="s">
        <v>32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163</v>
      </c>
      <c r="AU105" s="235" t="s">
        <v>88</v>
      </c>
      <c r="AV105" s="13" t="s">
        <v>86</v>
      </c>
      <c r="AW105" s="13" t="s">
        <v>39</v>
      </c>
      <c r="AX105" s="13" t="s">
        <v>78</v>
      </c>
      <c r="AY105" s="235" t="s">
        <v>153</v>
      </c>
    </row>
    <row r="106" s="14" customFormat="1">
      <c r="A106" s="14"/>
      <c r="B106" s="236"/>
      <c r="C106" s="237"/>
      <c r="D106" s="221" t="s">
        <v>163</v>
      </c>
      <c r="E106" s="238" t="s">
        <v>32</v>
      </c>
      <c r="F106" s="239" t="s">
        <v>1681</v>
      </c>
      <c r="G106" s="237"/>
      <c r="H106" s="240">
        <v>8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163</v>
      </c>
      <c r="AU106" s="246" t="s">
        <v>88</v>
      </c>
      <c r="AV106" s="14" t="s">
        <v>88</v>
      </c>
      <c r="AW106" s="14" t="s">
        <v>39</v>
      </c>
      <c r="AX106" s="14" t="s">
        <v>78</v>
      </c>
      <c r="AY106" s="246" t="s">
        <v>153</v>
      </c>
    </row>
    <row r="107" s="15" customFormat="1">
      <c r="A107" s="15"/>
      <c r="B107" s="247"/>
      <c r="C107" s="248"/>
      <c r="D107" s="221" t="s">
        <v>163</v>
      </c>
      <c r="E107" s="249" t="s">
        <v>32</v>
      </c>
      <c r="F107" s="250" t="s">
        <v>167</v>
      </c>
      <c r="G107" s="248"/>
      <c r="H107" s="251">
        <v>25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163</v>
      </c>
      <c r="AU107" s="257" t="s">
        <v>88</v>
      </c>
      <c r="AV107" s="15" t="s">
        <v>159</v>
      </c>
      <c r="AW107" s="15" t="s">
        <v>39</v>
      </c>
      <c r="AX107" s="15" t="s">
        <v>86</v>
      </c>
      <c r="AY107" s="257" t="s">
        <v>153</v>
      </c>
    </row>
    <row r="108" s="2" customFormat="1" ht="21.75" customHeight="1">
      <c r="A108" s="42"/>
      <c r="B108" s="43"/>
      <c r="C108" s="208" t="s">
        <v>206</v>
      </c>
      <c r="D108" s="208" t="s">
        <v>155</v>
      </c>
      <c r="E108" s="209" t="s">
        <v>1682</v>
      </c>
      <c r="F108" s="210" t="s">
        <v>1683</v>
      </c>
      <c r="G108" s="211" t="s">
        <v>256</v>
      </c>
      <c r="H108" s="212">
        <v>2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259</v>
      </c>
      <c r="AT108" s="219" t="s">
        <v>155</v>
      </c>
      <c r="AU108" s="219" t="s">
        <v>88</v>
      </c>
      <c r="AY108" s="20" t="s">
        <v>153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259</v>
      </c>
      <c r="BM108" s="219" t="s">
        <v>1684</v>
      </c>
    </row>
    <row r="109" s="2" customFormat="1">
      <c r="A109" s="42"/>
      <c r="B109" s="43"/>
      <c r="C109" s="44"/>
      <c r="D109" s="221" t="s">
        <v>161</v>
      </c>
      <c r="E109" s="44"/>
      <c r="F109" s="222" t="s">
        <v>1685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161</v>
      </c>
      <c r="AU109" s="20" t="s">
        <v>88</v>
      </c>
    </row>
    <row r="110" s="2" customFormat="1" ht="16.5" customHeight="1">
      <c r="A110" s="42"/>
      <c r="B110" s="43"/>
      <c r="C110" s="258" t="s">
        <v>213</v>
      </c>
      <c r="D110" s="258" t="s">
        <v>266</v>
      </c>
      <c r="E110" s="259" t="s">
        <v>1686</v>
      </c>
      <c r="F110" s="260" t="s">
        <v>1687</v>
      </c>
      <c r="G110" s="261" t="s">
        <v>1652</v>
      </c>
      <c r="H110" s="262">
        <v>2</v>
      </c>
      <c r="I110" s="263"/>
      <c r="J110" s="264">
        <f>ROUND(I110*H110,2)</f>
        <v>0</v>
      </c>
      <c r="K110" s="260" t="s">
        <v>32</v>
      </c>
      <c r="L110" s="265"/>
      <c r="M110" s="266" t="s">
        <v>32</v>
      </c>
      <c r="N110" s="267" t="s">
        <v>49</v>
      </c>
      <c r="O110" s="8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19" t="s">
        <v>200</v>
      </c>
      <c r="AT110" s="219" t="s">
        <v>266</v>
      </c>
      <c r="AU110" s="219" t="s">
        <v>88</v>
      </c>
      <c r="AY110" s="20" t="s">
        <v>153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159</v>
      </c>
      <c r="BM110" s="219" t="s">
        <v>1688</v>
      </c>
    </row>
    <row r="111" s="2" customFormat="1">
      <c r="A111" s="42"/>
      <c r="B111" s="43"/>
      <c r="C111" s="44"/>
      <c r="D111" s="221" t="s">
        <v>161</v>
      </c>
      <c r="E111" s="44"/>
      <c r="F111" s="222" t="s">
        <v>1687</v>
      </c>
      <c r="G111" s="44"/>
      <c r="H111" s="44"/>
      <c r="I111" s="223"/>
      <c r="J111" s="44"/>
      <c r="K111" s="44"/>
      <c r="L111" s="48"/>
      <c r="M111" s="224"/>
      <c r="N111" s="22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161</v>
      </c>
      <c r="AU111" s="20" t="s">
        <v>88</v>
      </c>
    </row>
    <row r="112" s="2" customFormat="1" ht="16.5" customHeight="1">
      <c r="A112" s="42"/>
      <c r="B112" s="43"/>
      <c r="C112" s="208" t="s">
        <v>221</v>
      </c>
      <c r="D112" s="208" t="s">
        <v>155</v>
      </c>
      <c r="E112" s="209" t="s">
        <v>1689</v>
      </c>
      <c r="F112" s="210" t="s">
        <v>1690</v>
      </c>
      <c r="G112" s="211" t="s">
        <v>1652</v>
      </c>
      <c r="H112" s="212">
        <v>2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159</v>
      </c>
      <c r="AT112" s="219" t="s">
        <v>155</v>
      </c>
      <c r="AU112" s="219" t="s">
        <v>88</v>
      </c>
      <c r="AY112" s="20" t="s">
        <v>153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159</v>
      </c>
      <c r="BM112" s="219" t="s">
        <v>1691</v>
      </c>
    </row>
    <row r="113" s="2" customFormat="1">
      <c r="A113" s="42"/>
      <c r="B113" s="43"/>
      <c r="C113" s="44"/>
      <c r="D113" s="221" t="s">
        <v>161</v>
      </c>
      <c r="E113" s="44"/>
      <c r="F113" s="222" t="s">
        <v>1690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161</v>
      </c>
      <c r="AU113" s="20" t="s">
        <v>88</v>
      </c>
    </row>
    <row r="114" s="2" customFormat="1" ht="16.5" customHeight="1">
      <c r="A114" s="42"/>
      <c r="B114" s="43"/>
      <c r="C114" s="208" t="s">
        <v>229</v>
      </c>
      <c r="D114" s="208" t="s">
        <v>155</v>
      </c>
      <c r="E114" s="209" t="s">
        <v>1692</v>
      </c>
      <c r="F114" s="210" t="s">
        <v>1693</v>
      </c>
      <c r="G114" s="211" t="s">
        <v>559</v>
      </c>
      <c r="H114" s="212">
        <v>1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259</v>
      </c>
      <c r="AT114" s="219" t="s">
        <v>155</v>
      </c>
      <c r="AU114" s="219" t="s">
        <v>88</v>
      </c>
      <c r="AY114" s="20" t="s">
        <v>153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259</v>
      </c>
      <c r="BM114" s="219" t="s">
        <v>1694</v>
      </c>
    </row>
    <row r="115" s="2" customFormat="1">
      <c r="A115" s="42"/>
      <c r="B115" s="43"/>
      <c r="C115" s="44"/>
      <c r="D115" s="221" t="s">
        <v>161</v>
      </c>
      <c r="E115" s="44"/>
      <c r="F115" s="222" t="s">
        <v>1693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161</v>
      </c>
      <c r="AU115" s="20" t="s">
        <v>88</v>
      </c>
    </row>
    <row r="116" s="2" customFormat="1" ht="16.5" customHeight="1">
      <c r="A116" s="42"/>
      <c r="B116" s="43"/>
      <c r="C116" s="208" t="s">
        <v>237</v>
      </c>
      <c r="D116" s="208" t="s">
        <v>155</v>
      </c>
      <c r="E116" s="209" t="s">
        <v>1695</v>
      </c>
      <c r="F116" s="210" t="s">
        <v>1696</v>
      </c>
      <c r="G116" s="211" t="s">
        <v>559</v>
      </c>
      <c r="H116" s="212">
        <v>1</v>
      </c>
      <c r="I116" s="213"/>
      <c r="J116" s="214">
        <f>ROUND(I116*H116,2)</f>
        <v>0</v>
      </c>
      <c r="K116" s="210" t="s">
        <v>32</v>
      </c>
      <c r="L116" s="48"/>
      <c r="M116" s="215" t="s">
        <v>32</v>
      </c>
      <c r="N116" s="216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259</v>
      </c>
      <c r="AT116" s="219" t="s">
        <v>155</v>
      </c>
      <c r="AU116" s="219" t="s">
        <v>88</v>
      </c>
      <c r="AY116" s="20" t="s">
        <v>153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259</v>
      </c>
      <c r="BM116" s="219" t="s">
        <v>1697</v>
      </c>
    </row>
    <row r="117" s="2" customFormat="1">
      <c r="A117" s="42"/>
      <c r="B117" s="43"/>
      <c r="C117" s="44"/>
      <c r="D117" s="221" t="s">
        <v>161</v>
      </c>
      <c r="E117" s="44"/>
      <c r="F117" s="222" t="s">
        <v>1696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161</v>
      </c>
      <c r="AU117" s="20" t="s">
        <v>88</v>
      </c>
    </row>
    <row r="118" s="2" customFormat="1" ht="16.5" customHeight="1">
      <c r="A118" s="42"/>
      <c r="B118" s="43"/>
      <c r="C118" s="208" t="s">
        <v>245</v>
      </c>
      <c r="D118" s="208" t="s">
        <v>155</v>
      </c>
      <c r="E118" s="209" t="s">
        <v>1698</v>
      </c>
      <c r="F118" s="210" t="s">
        <v>1699</v>
      </c>
      <c r="G118" s="211" t="s">
        <v>559</v>
      </c>
      <c r="H118" s="212">
        <v>1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259</v>
      </c>
      <c r="AT118" s="219" t="s">
        <v>155</v>
      </c>
      <c r="AU118" s="219" t="s">
        <v>88</v>
      </c>
      <c r="AY118" s="20" t="s">
        <v>153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259</v>
      </c>
      <c r="BM118" s="219" t="s">
        <v>1700</v>
      </c>
    </row>
    <row r="119" s="2" customFormat="1">
      <c r="A119" s="42"/>
      <c r="B119" s="43"/>
      <c r="C119" s="44"/>
      <c r="D119" s="221" t="s">
        <v>161</v>
      </c>
      <c r="E119" s="44"/>
      <c r="F119" s="222" t="s">
        <v>1699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161</v>
      </c>
      <c r="AU119" s="20" t="s">
        <v>88</v>
      </c>
    </row>
    <row r="120" s="2" customFormat="1" ht="16.5" customHeight="1">
      <c r="A120" s="42"/>
      <c r="B120" s="43"/>
      <c r="C120" s="208" t="s">
        <v>8</v>
      </c>
      <c r="D120" s="208" t="s">
        <v>155</v>
      </c>
      <c r="E120" s="209" t="s">
        <v>1701</v>
      </c>
      <c r="F120" s="210" t="s">
        <v>1702</v>
      </c>
      <c r="G120" s="211" t="s">
        <v>196</v>
      </c>
      <c r="H120" s="212">
        <v>0.087999999999999995</v>
      </c>
      <c r="I120" s="213"/>
      <c r="J120" s="214">
        <f>ROUND(I120*H120,2)</f>
        <v>0</v>
      </c>
      <c r="K120" s="210" t="s">
        <v>32</v>
      </c>
      <c r="L120" s="48"/>
      <c r="M120" s="215" t="s">
        <v>32</v>
      </c>
      <c r="N120" s="216" t="s">
        <v>49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259</v>
      </c>
      <c r="AT120" s="219" t="s">
        <v>155</v>
      </c>
      <c r="AU120" s="219" t="s">
        <v>88</v>
      </c>
      <c r="AY120" s="20" t="s">
        <v>153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259</v>
      </c>
      <c r="BM120" s="219" t="s">
        <v>1703</v>
      </c>
    </row>
    <row r="121" s="2" customFormat="1">
      <c r="A121" s="42"/>
      <c r="B121" s="43"/>
      <c r="C121" s="44"/>
      <c r="D121" s="221" t="s">
        <v>161</v>
      </c>
      <c r="E121" s="44"/>
      <c r="F121" s="222" t="s">
        <v>1704</v>
      </c>
      <c r="G121" s="44"/>
      <c r="H121" s="44"/>
      <c r="I121" s="223"/>
      <c r="J121" s="44"/>
      <c r="K121" s="44"/>
      <c r="L121" s="48"/>
      <c r="M121" s="224"/>
      <c r="N121" s="22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161</v>
      </c>
      <c r="AU121" s="20" t="s">
        <v>88</v>
      </c>
    </row>
    <row r="122" s="2" customFormat="1" ht="21.75" customHeight="1">
      <c r="A122" s="42"/>
      <c r="B122" s="43"/>
      <c r="C122" s="208" t="s">
        <v>259</v>
      </c>
      <c r="D122" s="208" t="s">
        <v>155</v>
      </c>
      <c r="E122" s="209" t="s">
        <v>1705</v>
      </c>
      <c r="F122" s="210" t="s">
        <v>1706</v>
      </c>
      <c r="G122" s="211" t="s">
        <v>196</v>
      </c>
      <c r="H122" s="212">
        <v>0.087999999999999995</v>
      </c>
      <c r="I122" s="213"/>
      <c r="J122" s="214">
        <f>ROUND(I122*H122,2)</f>
        <v>0</v>
      </c>
      <c r="K122" s="210" t="s">
        <v>32</v>
      </c>
      <c r="L122" s="48"/>
      <c r="M122" s="215" t="s">
        <v>32</v>
      </c>
      <c r="N122" s="216" t="s">
        <v>49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19" t="s">
        <v>259</v>
      </c>
      <c r="AT122" s="219" t="s">
        <v>155</v>
      </c>
      <c r="AU122" s="219" t="s">
        <v>88</v>
      </c>
      <c r="AY122" s="20" t="s">
        <v>153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86</v>
      </c>
      <c r="BK122" s="220">
        <f>ROUND(I122*H122,2)</f>
        <v>0</v>
      </c>
      <c r="BL122" s="20" t="s">
        <v>259</v>
      </c>
      <c r="BM122" s="219" t="s">
        <v>1707</v>
      </c>
    </row>
    <row r="123" s="2" customFormat="1">
      <c r="A123" s="42"/>
      <c r="B123" s="43"/>
      <c r="C123" s="44"/>
      <c r="D123" s="221" t="s">
        <v>161</v>
      </c>
      <c r="E123" s="44"/>
      <c r="F123" s="222" t="s">
        <v>1708</v>
      </c>
      <c r="G123" s="44"/>
      <c r="H123" s="44"/>
      <c r="I123" s="223"/>
      <c r="J123" s="44"/>
      <c r="K123" s="44"/>
      <c r="L123" s="48"/>
      <c r="M123" s="224"/>
      <c r="N123" s="22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161</v>
      </c>
      <c r="AU123" s="20" t="s">
        <v>88</v>
      </c>
    </row>
    <row r="124" s="12" customFormat="1" ht="22.8" customHeight="1">
      <c r="A124" s="12"/>
      <c r="B124" s="192"/>
      <c r="C124" s="193"/>
      <c r="D124" s="194" t="s">
        <v>77</v>
      </c>
      <c r="E124" s="206" t="s">
        <v>769</v>
      </c>
      <c r="F124" s="206" t="s">
        <v>770</v>
      </c>
      <c r="G124" s="193"/>
      <c r="H124" s="193"/>
      <c r="I124" s="196"/>
      <c r="J124" s="207">
        <f>BK124</f>
        <v>0</v>
      </c>
      <c r="K124" s="193"/>
      <c r="L124" s="198"/>
      <c r="M124" s="199"/>
      <c r="N124" s="200"/>
      <c r="O124" s="200"/>
      <c r="P124" s="201">
        <f>SUM(P125:P130)</f>
        <v>0</v>
      </c>
      <c r="Q124" s="200"/>
      <c r="R124" s="201">
        <f>SUM(R125:R130)</f>
        <v>0</v>
      </c>
      <c r="S124" s="200"/>
      <c r="T124" s="20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88</v>
      </c>
      <c r="AT124" s="204" t="s">
        <v>77</v>
      </c>
      <c r="AU124" s="204" t="s">
        <v>86</v>
      </c>
      <c r="AY124" s="203" t="s">
        <v>153</v>
      </c>
      <c r="BK124" s="205">
        <f>SUM(BK125:BK130)</f>
        <v>0</v>
      </c>
    </row>
    <row r="125" s="2" customFormat="1" ht="16.5" customHeight="1">
      <c r="A125" s="42"/>
      <c r="B125" s="43"/>
      <c r="C125" s="208" t="s">
        <v>265</v>
      </c>
      <c r="D125" s="208" t="s">
        <v>155</v>
      </c>
      <c r="E125" s="209" t="s">
        <v>1709</v>
      </c>
      <c r="F125" s="210" t="s">
        <v>1710</v>
      </c>
      <c r="G125" s="211" t="s">
        <v>256</v>
      </c>
      <c r="H125" s="212">
        <v>2</v>
      </c>
      <c r="I125" s="213"/>
      <c r="J125" s="214">
        <f>ROUND(I125*H125,2)</f>
        <v>0</v>
      </c>
      <c r="K125" s="210" t="s">
        <v>32</v>
      </c>
      <c r="L125" s="48"/>
      <c r="M125" s="215" t="s">
        <v>32</v>
      </c>
      <c r="N125" s="216" t="s">
        <v>49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259</v>
      </c>
      <c r="AT125" s="219" t="s">
        <v>155</v>
      </c>
      <c r="AU125" s="219" t="s">
        <v>88</v>
      </c>
      <c r="AY125" s="20" t="s">
        <v>153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259</v>
      </c>
      <c r="BM125" s="219" t="s">
        <v>1711</v>
      </c>
    </row>
    <row r="126" s="2" customFormat="1">
      <c r="A126" s="42"/>
      <c r="B126" s="43"/>
      <c r="C126" s="44"/>
      <c r="D126" s="221" t="s">
        <v>161</v>
      </c>
      <c r="E126" s="44"/>
      <c r="F126" s="222" t="s">
        <v>1712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161</v>
      </c>
      <c r="AU126" s="20" t="s">
        <v>88</v>
      </c>
    </row>
    <row r="127" s="2" customFormat="1" ht="16.5" customHeight="1">
      <c r="A127" s="42"/>
      <c r="B127" s="43"/>
      <c r="C127" s="258" t="s">
        <v>270</v>
      </c>
      <c r="D127" s="258" t="s">
        <v>266</v>
      </c>
      <c r="E127" s="259" t="s">
        <v>1713</v>
      </c>
      <c r="F127" s="260" t="s">
        <v>1714</v>
      </c>
      <c r="G127" s="261" t="s">
        <v>1652</v>
      </c>
      <c r="H127" s="262">
        <v>2</v>
      </c>
      <c r="I127" s="263"/>
      <c r="J127" s="264">
        <f>ROUND(I127*H127,2)</f>
        <v>0</v>
      </c>
      <c r="K127" s="260" t="s">
        <v>32</v>
      </c>
      <c r="L127" s="265"/>
      <c r="M127" s="266" t="s">
        <v>32</v>
      </c>
      <c r="N127" s="267" t="s">
        <v>49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200</v>
      </c>
      <c r="AT127" s="219" t="s">
        <v>266</v>
      </c>
      <c r="AU127" s="219" t="s">
        <v>88</v>
      </c>
      <c r="AY127" s="20" t="s">
        <v>153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159</v>
      </c>
      <c r="BM127" s="219" t="s">
        <v>1715</v>
      </c>
    </row>
    <row r="128" s="2" customFormat="1">
      <c r="A128" s="42"/>
      <c r="B128" s="43"/>
      <c r="C128" s="44"/>
      <c r="D128" s="221" t="s">
        <v>161</v>
      </c>
      <c r="E128" s="44"/>
      <c r="F128" s="222" t="s">
        <v>1714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161</v>
      </c>
      <c r="AU128" s="20" t="s">
        <v>88</v>
      </c>
    </row>
    <row r="129" s="2" customFormat="1" ht="16.5" customHeight="1">
      <c r="A129" s="42"/>
      <c r="B129" s="43"/>
      <c r="C129" s="208" t="s">
        <v>277</v>
      </c>
      <c r="D129" s="208" t="s">
        <v>155</v>
      </c>
      <c r="E129" s="209" t="s">
        <v>883</v>
      </c>
      <c r="F129" s="210" t="s">
        <v>884</v>
      </c>
      <c r="G129" s="211" t="s">
        <v>719</v>
      </c>
      <c r="H129" s="279"/>
      <c r="I129" s="213"/>
      <c r="J129" s="214">
        <f>ROUND(I129*H129,2)</f>
        <v>0</v>
      </c>
      <c r="K129" s="210" t="s">
        <v>32</v>
      </c>
      <c r="L129" s="48"/>
      <c r="M129" s="215" t="s">
        <v>32</v>
      </c>
      <c r="N129" s="216" t="s">
        <v>49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259</v>
      </c>
      <c r="AT129" s="219" t="s">
        <v>155</v>
      </c>
      <c r="AU129" s="219" t="s">
        <v>88</v>
      </c>
      <c r="AY129" s="20" t="s">
        <v>153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259</v>
      </c>
      <c r="BM129" s="219" t="s">
        <v>1716</v>
      </c>
    </row>
    <row r="130" s="2" customFormat="1">
      <c r="A130" s="42"/>
      <c r="B130" s="43"/>
      <c r="C130" s="44"/>
      <c r="D130" s="221" t="s">
        <v>161</v>
      </c>
      <c r="E130" s="44"/>
      <c r="F130" s="222" t="s">
        <v>886</v>
      </c>
      <c r="G130" s="44"/>
      <c r="H130" s="44"/>
      <c r="I130" s="223"/>
      <c r="J130" s="44"/>
      <c r="K130" s="44"/>
      <c r="L130" s="48"/>
      <c r="M130" s="283"/>
      <c r="N130" s="284"/>
      <c r="O130" s="285"/>
      <c r="P130" s="285"/>
      <c r="Q130" s="285"/>
      <c r="R130" s="285"/>
      <c r="S130" s="285"/>
      <c r="T130" s="286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161</v>
      </c>
      <c r="AU130" s="20" t="s">
        <v>88</v>
      </c>
    </row>
    <row r="131" s="2" customFormat="1" ht="6.96" customHeight="1">
      <c r="A131" s="42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8"/>
      <c r="M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</row>
  </sheetData>
  <sheetProtection sheet="1" autoFilter="0" formatColumns="0" formatRows="0" objects="1" scenarios="1" spinCount="100000" saltValue="RCpRLPukW8T9+YptkosCIIgqF6lLXdTAwUkqOu4BvKB7Z8+vFjQ64+xba1HYLdqeh/UTN6U+GwVcLqhCeAogYw==" hashValue="+7I27AFGD/I3VbDY4wIoANn1p966dKNMBt0tjyGYBgNAtAb/iuWOhiUChjF716ANUmx2tMI77w5CB0WhXX5XYA==" algorithmName="SHA-512" password="CC35"/>
  <autoFilter ref="C81:K13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1717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ROUND((SUM(BE85:BE146)),  2)</f>
        <v>0</v>
      </c>
      <c r="G33" s="42"/>
      <c r="H33" s="42"/>
      <c r="I33" s="152">
        <v>0.20999999999999999</v>
      </c>
      <c r="J33" s="151">
        <f>ROUND(((SUM(BE85:BE146))*I33),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ROUND((SUM(BF85:BF146)),  2)</f>
        <v>0</v>
      </c>
      <c r="G34" s="42"/>
      <c r="H34" s="42"/>
      <c r="I34" s="152">
        <v>0.14999999999999999</v>
      </c>
      <c r="J34" s="151">
        <f>ROUND(((SUM(BF85:BF146))*I34),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ROUND((SUM(BG85:BG146)),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ROUND((SUM(BH85:BH146)),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ROUND((SUM(BI85:BI146)),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01-D.1.4.4-VYT - Vytápění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129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1718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1719</v>
      </c>
      <c r="E62" s="178"/>
      <c r="F62" s="178"/>
      <c r="G62" s="178"/>
      <c r="H62" s="178"/>
      <c r="I62" s="178"/>
      <c r="J62" s="179">
        <f>J94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1720</v>
      </c>
      <c r="E63" s="178"/>
      <c r="F63" s="178"/>
      <c r="G63" s="178"/>
      <c r="H63" s="178"/>
      <c r="I63" s="178"/>
      <c r="J63" s="179">
        <f>J104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136</v>
      </c>
      <c r="E64" s="178"/>
      <c r="F64" s="178"/>
      <c r="G64" s="178"/>
      <c r="H64" s="178"/>
      <c r="I64" s="178"/>
      <c r="J64" s="179">
        <f>J122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9"/>
      <c r="C65" s="170"/>
      <c r="D65" s="171" t="s">
        <v>1721</v>
      </c>
      <c r="E65" s="172"/>
      <c r="F65" s="172"/>
      <c r="G65" s="172"/>
      <c r="H65" s="172"/>
      <c r="I65" s="172"/>
      <c r="J65" s="173">
        <f>J136</f>
        <v>0</v>
      </c>
      <c r="K65" s="170"/>
      <c r="L65" s="17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138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Revitalizace areálu Sokolovského zámku-Stavební úpravy SV a části SZ křídla (soc.zařízení ITIKA)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114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01-D.1.4.4-VYT - Vytápění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Sokolov</v>
      </c>
      <c r="G79" s="44"/>
      <c r="H79" s="44"/>
      <c r="I79" s="35" t="s">
        <v>24</v>
      </c>
      <c r="J79" s="76" t="str">
        <f>IF(J12="","",J12)</f>
        <v>10. 6. 2024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Muzeum Sokolov p.o.</v>
      </c>
      <c r="G81" s="44"/>
      <c r="H81" s="44"/>
      <c r="I81" s="35" t="s">
        <v>37</v>
      </c>
      <c r="J81" s="40" t="str">
        <f>E21</f>
        <v>JURICA a.s. - Ateliér Sokolov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40</v>
      </c>
      <c r="J82" s="40" t="str">
        <f>E24</f>
        <v>Eva Marková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139</v>
      </c>
      <c r="D84" s="184" t="s">
        <v>63</v>
      </c>
      <c r="E84" s="184" t="s">
        <v>59</v>
      </c>
      <c r="F84" s="184" t="s">
        <v>60</v>
      </c>
      <c r="G84" s="184" t="s">
        <v>140</v>
      </c>
      <c r="H84" s="184" t="s">
        <v>141</v>
      </c>
      <c r="I84" s="184" t="s">
        <v>142</v>
      </c>
      <c r="J84" s="184" t="s">
        <v>118</v>
      </c>
      <c r="K84" s="185" t="s">
        <v>143</v>
      </c>
      <c r="L84" s="186"/>
      <c r="M84" s="96" t="s">
        <v>32</v>
      </c>
      <c r="N84" s="97" t="s">
        <v>48</v>
      </c>
      <c r="O84" s="97" t="s">
        <v>144</v>
      </c>
      <c r="P84" s="97" t="s">
        <v>145</v>
      </c>
      <c r="Q84" s="97" t="s">
        <v>146</v>
      </c>
      <c r="R84" s="97" t="s">
        <v>147</v>
      </c>
      <c r="S84" s="97" t="s">
        <v>148</v>
      </c>
      <c r="T84" s="98" t="s">
        <v>149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150</v>
      </c>
      <c r="D85" s="44"/>
      <c r="E85" s="44"/>
      <c r="F85" s="44"/>
      <c r="G85" s="44"/>
      <c r="H85" s="44"/>
      <c r="I85" s="44"/>
      <c r="J85" s="187">
        <f>BK85</f>
        <v>0</v>
      </c>
      <c r="K85" s="44"/>
      <c r="L85" s="48"/>
      <c r="M85" s="99"/>
      <c r="N85" s="188"/>
      <c r="O85" s="100"/>
      <c r="P85" s="189">
        <f>P86+P136</f>
        <v>0</v>
      </c>
      <c r="Q85" s="100"/>
      <c r="R85" s="189">
        <f>R86+R136</f>
        <v>0.053599599999999997</v>
      </c>
      <c r="S85" s="100"/>
      <c r="T85" s="190">
        <f>T86+T136</f>
        <v>0.25251800000000002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77</v>
      </c>
      <c r="AU85" s="20" t="s">
        <v>119</v>
      </c>
      <c r="BK85" s="191">
        <f>BK86+BK136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604</v>
      </c>
      <c r="F86" s="195" t="s">
        <v>605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P87+P94+P104+P122</f>
        <v>0</v>
      </c>
      <c r="Q86" s="200"/>
      <c r="R86" s="201">
        <f>R87+R94+R104+R122</f>
        <v>0.053599599999999997</v>
      </c>
      <c r="S86" s="200"/>
      <c r="T86" s="202">
        <f>T87+T94+T104+T122</f>
        <v>0.25251800000000002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77</v>
      </c>
      <c r="AU86" s="204" t="s">
        <v>78</v>
      </c>
      <c r="AY86" s="203" t="s">
        <v>153</v>
      </c>
      <c r="BK86" s="205">
        <f>BK87+BK94+BK104+BK122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1722</v>
      </c>
      <c r="F87" s="206" t="s">
        <v>1723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SUM(P88:P93)</f>
        <v>0</v>
      </c>
      <c r="Q87" s="200"/>
      <c r="R87" s="201">
        <f>SUM(R88:R93)</f>
        <v>0.00662</v>
      </c>
      <c r="S87" s="200"/>
      <c r="T87" s="202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86</v>
      </c>
      <c r="AY87" s="203" t="s">
        <v>153</v>
      </c>
      <c r="BK87" s="205">
        <f>SUM(BK88:BK93)</f>
        <v>0</v>
      </c>
    </row>
    <row r="88" s="2" customFormat="1" ht="16.5" customHeight="1">
      <c r="A88" s="42"/>
      <c r="B88" s="43"/>
      <c r="C88" s="208" t="s">
        <v>86</v>
      </c>
      <c r="D88" s="208" t="s">
        <v>155</v>
      </c>
      <c r="E88" s="209" t="s">
        <v>1724</v>
      </c>
      <c r="F88" s="210" t="s">
        <v>1725</v>
      </c>
      <c r="G88" s="211" t="s">
        <v>291</v>
      </c>
      <c r="H88" s="212">
        <v>14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0.00046999999999999999</v>
      </c>
      <c r="R88" s="217">
        <f>Q88*H88</f>
        <v>0.0065799999999999999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259</v>
      </c>
      <c r="AT88" s="219" t="s">
        <v>155</v>
      </c>
      <c r="AU88" s="219" t="s">
        <v>88</v>
      </c>
      <c r="AY88" s="20" t="s">
        <v>153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259</v>
      </c>
      <c r="BM88" s="219" t="s">
        <v>1726</v>
      </c>
    </row>
    <row r="89" s="2" customFormat="1">
      <c r="A89" s="42"/>
      <c r="B89" s="43"/>
      <c r="C89" s="44"/>
      <c r="D89" s="221" t="s">
        <v>161</v>
      </c>
      <c r="E89" s="44"/>
      <c r="F89" s="222" t="s">
        <v>1727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161</v>
      </c>
      <c r="AU89" s="20" t="s">
        <v>88</v>
      </c>
    </row>
    <row r="90" s="2" customFormat="1" ht="16.5" customHeight="1">
      <c r="A90" s="42"/>
      <c r="B90" s="43"/>
      <c r="C90" s="208" t="s">
        <v>88</v>
      </c>
      <c r="D90" s="208" t="s">
        <v>155</v>
      </c>
      <c r="E90" s="209" t="s">
        <v>1728</v>
      </c>
      <c r="F90" s="210" t="s">
        <v>1729</v>
      </c>
      <c r="G90" s="211" t="s">
        <v>256</v>
      </c>
      <c r="H90" s="212">
        <v>4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1.0000000000000001E-05</v>
      </c>
      <c r="R90" s="217">
        <f>Q90*H90</f>
        <v>4.0000000000000003E-05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259</v>
      </c>
      <c r="AT90" s="219" t="s">
        <v>155</v>
      </c>
      <c r="AU90" s="219" t="s">
        <v>88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259</v>
      </c>
      <c r="BM90" s="219" t="s">
        <v>1730</v>
      </c>
    </row>
    <row r="91" s="2" customFormat="1">
      <c r="A91" s="42"/>
      <c r="B91" s="43"/>
      <c r="C91" s="44"/>
      <c r="D91" s="221" t="s">
        <v>161</v>
      </c>
      <c r="E91" s="44"/>
      <c r="F91" s="222" t="s">
        <v>1731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88</v>
      </c>
    </row>
    <row r="92" s="2" customFormat="1" ht="16.5" customHeight="1">
      <c r="A92" s="42"/>
      <c r="B92" s="43"/>
      <c r="C92" s="208" t="s">
        <v>172</v>
      </c>
      <c r="D92" s="208" t="s">
        <v>155</v>
      </c>
      <c r="E92" s="209" t="s">
        <v>1732</v>
      </c>
      <c r="F92" s="210" t="s">
        <v>1733</v>
      </c>
      <c r="G92" s="211" t="s">
        <v>719</v>
      </c>
      <c r="H92" s="279"/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259</v>
      </c>
      <c r="AT92" s="219" t="s">
        <v>155</v>
      </c>
      <c r="AU92" s="219" t="s">
        <v>88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259</v>
      </c>
      <c r="BM92" s="219" t="s">
        <v>1734</v>
      </c>
    </row>
    <row r="93" s="2" customFormat="1">
      <c r="A93" s="42"/>
      <c r="B93" s="43"/>
      <c r="C93" s="44"/>
      <c r="D93" s="221" t="s">
        <v>161</v>
      </c>
      <c r="E93" s="44"/>
      <c r="F93" s="222" t="s">
        <v>1735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88</v>
      </c>
    </row>
    <row r="94" s="12" customFormat="1" ht="22.8" customHeight="1">
      <c r="A94" s="12"/>
      <c r="B94" s="192"/>
      <c r="C94" s="193"/>
      <c r="D94" s="194" t="s">
        <v>77</v>
      </c>
      <c r="E94" s="206" t="s">
        <v>1736</v>
      </c>
      <c r="F94" s="206" t="s">
        <v>1737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SUM(P95:P103)</f>
        <v>0</v>
      </c>
      <c r="Q94" s="200"/>
      <c r="R94" s="201">
        <f>SUM(R95:R103)</f>
        <v>0.0016800000000000001</v>
      </c>
      <c r="S94" s="200"/>
      <c r="T94" s="202">
        <f>SUM(T95:T103)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88</v>
      </c>
      <c r="AT94" s="204" t="s">
        <v>77</v>
      </c>
      <c r="AU94" s="204" t="s">
        <v>86</v>
      </c>
      <c r="AY94" s="203" t="s">
        <v>153</v>
      </c>
      <c r="BK94" s="205">
        <f>SUM(BK95:BK103)</f>
        <v>0</v>
      </c>
    </row>
    <row r="95" s="2" customFormat="1" ht="16.5" customHeight="1">
      <c r="A95" s="42"/>
      <c r="B95" s="43"/>
      <c r="C95" s="208" t="s">
        <v>159</v>
      </c>
      <c r="D95" s="208" t="s">
        <v>155</v>
      </c>
      <c r="E95" s="209" t="s">
        <v>1738</v>
      </c>
      <c r="F95" s="210" t="s">
        <v>1739</v>
      </c>
      <c r="G95" s="211" t="s">
        <v>256</v>
      </c>
      <c r="H95" s="212">
        <v>3</v>
      </c>
      <c r="I95" s="213"/>
      <c r="J95" s="214">
        <f>ROUND(I95*H95,2)</f>
        <v>0</v>
      </c>
      <c r="K95" s="210" t="s">
        <v>32</v>
      </c>
      <c r="L95" s="48"/>
      <c r="M95" s="215" t="s">
        <v>32</v>
      </c>
      <c r="N95" s="216" t="s">
        <v>49</v>
      </c>
      <c r="O95" s="88"/>
      <c r="P95" s="217">
        <f>O95*H95</f>
        <v>0</v>
      </c>
      <c r="Q95" s="217">
        <v>0.00023000000000000001</v>
      </c>
      <c r="R95" s="217">
        <f>Q95*H95</f>
        <v>0.00069000000000000008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259</v>
      </c>
      <c r="AT95" s="219" t="s">
        <v>155</v>
      </c>
      <c r="AU95" s="219" t="s">
        <v>88</v>
      </c>
      <c r="AY95" s="20" t="s">
        <v>153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259</v>
      </c>
      <c r="BM95" s="219" t="s">
        <v>1740</v>
      </c>
    </row>
    <row r="96" s="2" customFormat="1">
      <c r="A96" s="42"/>
      <c r="B96" s="43"/>
      <c r="C96" s="44"/>
      <c r="D96" s="221" t="s">
        <v>161</v>
      </c>
      <c r="E96" s="44"/>
      <c r="F96" s="222" t="s">
        <v>1741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161</v>
      </c>
      <c r="AU96" s="20" t="s">
        <v>88</v>
      </c>
    </row>
    <row r="97" s="2" customFormat="1" ht="16.5" customHeight="1">
      <c r="A97" s="42"/>
      <c r="B97" s="43"/>
      <c r="C97" s="208" t="s">
        <v>182</v>
      </c>
      <c r="D97" s="208" t="s">
        <v>155</v>
      </c>
      <c r="E97" s="209" t="s">
        <v>1742</v>
      </c>
      <c r="F97" s="210" t="s">
        <v>1743</v>
      </c>
      <c r="G97" s="211" t="s">
        <v>256</v>
      </c>
      <c r="H97" s="212">
        <v>3</v>
      </c>
      <c r="I97" s="213"/>
      <c r="J97" s="214">
        <f>ROUND(I97*H97,2)</f>
        <v>0</v>
      </c>
      <c r="K97" s="210" t="s">
        <v>32</v>
      </c>
      <c r="L97" s="48"/>
      <c r="M97" s="215" t="s">
        <v>32</v>
      </c>
      <c r="N97" s="216" t="s">
        <v>49</v>
      </c>
      <c r="O97" s="88"/>
      <c r="P97" s="217">
        <f>O97*H97</f>
        <v>0</v>
      </c>
      <c r="Q97" s="217">
        <v>0.00013999999999999999</v>
      </c>
      <c r="R97" s="217">
        <f>Q97*H97</f>
        <v>0.00041999999999999996</v>
      </c>
      <c r="S97" s="217">
        <v>0</v>
      </c>
      <c r="T97" s="21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19" t="s">
        <v>259</v>
      </c>
      <c r="AT97" s="219" t="s">
        <v>155</v>
      </c>
      <c r="AU97" s="219" t="s">
        <v>88</v>
      </c>
      <c r="AY97" s="20" t="s">
        <v>153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259</v>
      </c>
      <c r="BM97" s="219" t="s">
        <v>1744</v>
      </c>
    </row>
    <row r="98" s="2" customFormat="1">
      <c r="A98" s="42"/>
      <c r="B98" s="43"/>
      <c r="C98" s="44"/>
      <c r="D98" s="221" t="s">
        <v>161</v>
      </c>
      <c r="E98" s="44"/>
      <c r="F98" s="222" t="s">
        <v>1745</v>
      </c>
      <c r="G98" s="44"/>
      <c r="H98" s="44"/>
      <c r="I98" s="223"/>
      <c r="J98" s="44"/>
      <c r="K98" s="44"/>
      <c r="L98" s="48"/>
      <c r="M98" s="224"/>
      <c r="N98" s="22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161</v>
      </c>
      <c r="AU98" s="20" t="s">
        <v>88</v>
      </c>
    </row>
    <row r="99" s="2" customFormat="1">
      <c r="A99" s="42"/>
      <c r="B99" s="43"/>
      <c r="C99" s="44"/>
      <c r="D99" s="221" t="s">
        <v>1746</v>
      </c>
      <c r="E99" s="44"/>
      <c r="F99" s="287" t="s">
        <v>1747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1746</v>
      </c>
      <c r="AU99" s="20" t="s">
        <v>88</v>
      </c>
    </row>
    <row r="100" s="2" customFormat="1" ht="16.5" customHeight="1">
      <c r="A100" s="42"/>
      <c r="B100" s="43"/>
      <c r="C100" s="208" t="s">
        <v>188</v>
      </c>
      <c r="D100" s="208" t="s">
        <v>155</v>
      </c>
      <c r="E100" s="209" t="s">
        <v>1748</v>
      </c>
      <c r="F100" s="210" t="s">
        <v>1749</v>
      </c>
      <c r="G100" s="211" t="s">
        <v>256</v>
      </c>
      <c r="H100" s="212">
        <v>3</v>
      </c>
      <c r="I100" s="213"/>
      <c r="J100" s="214">
        <f>ROUND(I100*H100,2)</f>
        <v>0</v>
      </c>
      <c r="K100" s="210" t="s">
        <v>32</v>
      </c>
      <c r="L100" s="48"/>
      <c r="M100" s="215" t="s">
        <v>32</v>
      </c>
      <c r="N100" s="216" t="s">
        <v>49</v>
      </c>
      <c r="O100" s="88"/>
      <c r="P100" s="217">
        <f>O100*H100</f>
        <v>0</v>
      </c>
      <c r="Q100" s="217">
        <v>0.00019000000000000001</v>
      </c>
      <c r="R100" s="217">
        <f>Q100*H100</f>
        <v>0.00056999999999999998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259</v>
      </c>
      <c r="AT100" s="219" t="s">
        <v>155</v>
      </c>
      <c r="AU100" s="219" t="s">
        <v>88</v>
      </c>
      <c r="AY100" s="20" t="s">
        <v>153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259</v>
      </c>
      <c r="BM100" s="219" t="s">
        <v>1750</v>
      </c>
    </row>
    <row r="101" s="2" customFormat="1">
      <c r="A101" s="42"/>
      <c r="B101" s="43"/>
      <c r="C101" s="44"/>
      <c r="D101" s="221" t="s">
        <v>161</v>
      </c>
      <c r="E101" s="44"/>
      <c r="F101" s="222" t="s">
        <v>1751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161</v>
      </c>
      <c r="AU101" s="20" t="s">
        <v>88</v>
      </c>
    </row>
    <row r="102" s="2" customFormat="1" ht="16.5" customHeight="1">
      <c r="A102" s="42"/>
      <c r="B102" s="43"/>
      <c r="C102" s="208" t="s">
        <v>193</v>
      </c>
      <c r="D102" s="208" t="s">
        <v>155</v>
      </c>
      <c r="E102" s="209" t="s">
        <v>1752</v>
      </c>
      <c r="F102" s="210" t="s">
        <v>1753</v>
      </c>
      <c r="G102" s="211" t="s">
        <v>719</v>
      </c>
      <c r="H102" s="279"/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259</v>
      </c>
      <c r="AT102" s="219" t="s">
        <v>155</v>
      </c>
      <c r="AU102" s="219" t="s">
        <v>88</v>
      </c>
      <c r="AY102" s="20" t="s">
        <v>153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259</v>
      </c>
      <c r="BM102" s="219" t="s">
        <v>1754</v>
      </c>
    </row>
    <row r="103" s="2" customFormat="1">
      <c r="A103" s="42"/>
      <c r="B103" s="43"/>
      <c r="C103" s="44"/>
      <c r="D103" s="221" t="s">
        <v>161</v>
      </c>
      <c r="E103" s="44"/>
      <c r="F103" s="222" t="s">
        <v>1755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161</v>
      </c>
      <c r="AU103" s="20" t="s">
        <v>88</v>
      </c>
    </row>
    <row r="104" s="12" customFormat="1" ht="22.8" customHeight="1">
      <c r="A104" s="12"/>
      <c r="B104" s="192"/>
      <c r="C104" s="193"/>
      <c r="D104" s="194" t="s">
        <v>77</v>
      </c>
      <c r="E104" s="206" t="s">
        <v>1756</v>
      </c>
      <c r="F104" s="206" t="s">
        <v>1757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SUM(P105:P121)</f>
        <v>0</v>
      </c>
      <c r="Q104" s="200"/>
      <c r="R104" s="201">
        <f>SUM(R105:R121)</f>
        <v>0.0373</v>
      </c>
      <c r="S104" s="200"/>
      <c r="T104" s="202">
        <f>SUM(T105:T121)</f>
        <v>0.25251800000000002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88</v>
      </c>
      <c r="AT104" s="204" t="s">
        <v>77</v>
      </c>
      <c r="AU104" s="204" t="s">
        <v>86</v>
      </c>
      <c r="AY104" s="203" t="s">
        <v>153</v>
      </c>
      <c r="BK104" s="205">
        <f>SUM(BK105:BK121)</f>
        <v>0</v>
      </c>
    </row>
    <row r="105" s="2" customFormat="1" ht="16.5" customHeight="1">
      <c r="A105" s="42"/>
      <c r="B105" s="43"/>
      <c r="C105" s="208" t="s">
        <v>200</v>
      </c>
      <c r="D105" s="208" t="s">
        <v>155</v>
      </c>
      <c r="E105" s="209" t="s">
        <v>1758</v>
      </c>
      <c r="F105" s="210" t="s">
        <v>1759</v>
      </c>
      <c r="G105" s="211" t="s">
        <v>240</v>
      </c>
      <c r="H105" s="212">
        <v>10.609999999999999</v>
      </c>
      <c r="I105" s="213"/>
      <c r="J105" s="214">
        <f>ROUND(I105*H105,2)</f>
        <v>0</v>
      </c>
      <c r="K105" s="210" t="s">
        <v>32</v>
      </c>
      <c r="L105" s="48"/>
      <c r="M105" s="215" t="s">
        <v>32</v>
      </c>
      <c r="N105" s="216" t="s">
        <v>49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0.023800000000000002</v>
      </c>
      <c r="T105" s="218">
        <f>S105*H105</f>
        <v>0.25251800000000002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259</v>
      </c>
      <c r="AT105" s="219" t="s">
        <v>155</v>
      </c>
      <c r="AU105" s="219" t="s">
        <v>88</v>
      </c>
      <c r="AY105" s="20" t="s">
        <v>153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259</v>
      </c>
      <c r="BM105" s="219" t="s">
        <v>1760</v>
      </c>
    </row>
    <row r="106" s="2" customFormat="1">
      <c r="A106" s="42"/>
      <c r="B106" s="43"/>
      <c r="C106" s="44"/>
      <c r="D106" s="221" t="s">
        <v>161</v>
      </c>
      <c r="E106" s="44"/>
      <c r="F106" s="222" t="s">
        <v>1761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161</v>
      </c>
      <c r="AU106" s="20" t="s">
        <v>88</v>
      </c>
    </row>
    <row r="107" s="14" customFormat="1">
      <c r="A107" s="14"/>
      <c r="B107" s="236"/>
      <c r="C107" s="237"/>
      <c r="D107" s="221" t="s">
        <v>163</v>
      </c>
      <c r="E107" s="238" t="s">
        <v>32</v>
      </c>
      <c r="F107" s="239" t="s">
        <v>1762</v>
      </c>
      <c r="G107" s="237"/>
      <c r="H107" s="240">
        <v>10.609999999999999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163</v>
      </c>
      <c r="AU107" s="246" t="s">
        <v>88</v>
      </c>
      <c r="AV107" s="14" t="s">
        <v>88</v>
      </c>
      <c r="AW107" s="14" t="s">
        <v>39</v>
      </c>
      <c r="AX107" s="14" t="s">
        <v>86</v>
      </c>
      <c r="AY107" s="246" t="s">
        <v>153</v>
      </c>
    </row>
    <row r="108" s="2" customFormat="1" ht="21.75" customHeight="1">
      <c r="A108" s="42"/>
      <c r="B108" s="43"/>
      <c r="C108" s="208" t="s">
        <v>206</v>
      </c>
      <c r="D108" s="208" t="s">
        <v>155</v>
      </c>
      <c r="E108" s="209" t="s">
        <v>1763</v>
      </c>
      <c r="F108" s="210" t="s">
        <v>1764</v>
      </c>
      <c r="G108" s="211" t="s">
        <v>256</v>
      </c>
      <c r="H108" s="212">
        <v>1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0.01035</v>
      </c>
      <c r="R108" s="217">
        <f>Q108*H108</f>
        <v>0.01035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259</v>
      </c>
      <c r="AT108" s="219" t="s">
        <v>155</v>
      </c>
      <c r="AU108" s="219" t="s">
        <v>88</v>
      </c>
      <c r="AY108" s="20" t="s">
        <v>153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259</v>
      </c>
      <c r="BM108" s="219" t="s">
        <v>1765</v>
      </c>
    </row>
    <row r="109" s="2" customFormat="1">
      <c r="A109" s="42"/>
      <c r="B109" s="43"/>
      <c r="C109" s="44"/>
      <c r="D109" s="221" t="s">
        <v>161</v>
      </c>
      <c r="E109" s="44"/>
      <c r="F109" s="222" t="s">
        <v>1766</v>
      </c>
      <c r="G109" s="44"/>
      <c r="H109" s="44"/>
      <c r="I109" s="223"/>
      <c r="J109" s="44"/>
      <c r="K109" s="44"/>
      <c r="L109" s="48"/>
      <c r="M109" s="224"/>
      <c r="N109" s="22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161</v>
      </c>
      <c r="AU109" s="20" t="s">
        <v>88</v>
      </c>
    </row>
    <row r="110" s="2" customFormat="1" ht="21.75" customHeight="1">
      <c r="A110" s="42"/>
      <c r="B110" s="43"/>
      <c r="C110" s="208" t="s">
        <v>213</v>
      </c>
      <c r="D110" s="208" t="s">
        <v>155</v>
      </c>
      <c r="E110" s="209" t="s">
        <v>1767</v>
      </c>
      <c r="F110" s="210" t="s">
        <v>1768</v>
      </c>
      <c r="G110" s="211" t="s">
        <v>256</v>
      </c>
      <c r="H110" s="212">
        <v>1</v>
      </c>
      <c r="I110" s="213"/>
      <c r="J110" s="214">
        <f>ROUND(I110*H110,2)</f>
        <v>0</v>
      </c>
      <c r="K110" s="210" t="s">
        <v>32</v>
      </c>
      <c r="L110" s="48"/>
      <c r="M110" s="215" t="s">
        <v>32</v>
      </c>
      <c r="N110" s="216" t="s">
        <v>49</v>
      </c>
      <c r="O110" s="88"/>
      <c r="P110" s="217">
        <f>O110*H110</f>
        <v>0</v>
      </c>
      <c r="Q110" s="217">
        <v>0.012449999999999999</v>
      </c>
      <c r="R110" s="217">
        <f>Q110*H110</f>
        <v>0.012449999999999999</v>
      </c>
      <c r="S110" s="217">
        <v>0</v>
      </c>
      <c r="T110" s="21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19" t="s">
        <v>259</v>
      </c>
      <c r="AT110" s="219" t="s">
        <v>155</v>
      </c>
      <c r="AU110" s="219" t="s">
        <v>88</v>
      </c>
      <c r="AY110" s="20" t="s">
        <v>153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259</v>
      </c>
      <c r="BM110" s="219" t="s">
        <v>1769</v>
      </c>
    </row>
    <row r="111" s="2" customFormat="1">
      <c r="A111" s="42"/>
      <c r="B111" s="43"/>
      <c r="C111" s="44"/>
      <c r="D111" s="221" t="s">
        <v>161</v>
      </c>
      <c r="E111" s="44"/>
      <c r="F111" s="222" t="s">
        <v>1770</v>
      </c>
      <c r="G111" s="44"/>
      <c r="H111" s="44"/>
      <c r="I111" s="223"/>
      <c r="J111" s="44"/>
      <c r="K111" s="44"/>
      <c r="L111" s="48"/>
      <c r="M111" s="224"/>
      <c r="N111" s="22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161</v>
      </c>
      <c r="AU111" s="20" t="s">
        <v>88</v>
      </c>
    </row>
    <row r="112" s="2" customFormat="1" ht="21.75" customHeight="1">
      <c r="A112" s="42"/>
      <c r="B112" s="43"/>
      <c r="C112" s="208" t="s">
        <v>221</v>
      </c>
      <c r="D112" s="208" t="s">
        <v>155</v>
      </c>
      <c r="E112" s="209" t="s">
        <v>1771</v>
      </c>
      <c r="F112" s="210" t="s">
        <v>1772</v>
      </c>
      <c r="G112" s="211" t="s">
        <v>256</v>
      </c>
      <c r="H112" s="212">
        <v>1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49</v>
      </c>
      <c r="O112" s="88"/>
      <c r="P112" s="217">
        <f>O112*H112</f>
        <v>0</v>
      </c>
      <c r="Q112" s="217">
        <v>0.014500000000000001</v>
      </c>
      <c r="R112" s="217">
        <f>Q112*H112</f>
        <v>0.014500000000000001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259</v>
      </c>
      <c r="AT112" s="219" t="s">
        <v>155</v>
      </c>
      <c r="AU112" s="219" t="s">
        <v>88</v>
      </c>
      <c r="AY112" s="20" t="s">
        <v>153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259</v>
      </c>
      <c r="BM112" s="219" t="s">
        <v>1773</v>
      </c>
    </row>
    <row r="113" s="2" customFormat="1">
      <c r="A113" s="42"/>
      <c r="B113" s="43"/>
      <c r="C113" s="44"/>
      <c r="D113" s="221" t="s">
        <v>161</v>
      </c>
      <c r="E113" s="44"/>
      <c r="F113" s="222" t="s">
        <v>1774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161</v>
      </c>
      <c r="AU113" s="20" t="s">
        <v>88</v>
      </c>
    </row>
    <row r="114" s="2" customFormat="1" ht="16.5" customHeight="1">
      <c r="A114" s="42"/>
      <c r="B114" s="43"/>
      <c r="C114" s="208" t="s">
        <v>229</v>
      </c>
      <c r="D114" s="208" t="s">
        <v>155</v>
      </c>
      <c r="E114" s="209" t="s">
        <v>1775</v>
      </c>
      <c r="F114" s="210" t="s">
        <v>1776</v>
      </c>
      <c r="G114" s="211" t="s">
        <v>240</v>
      </c>
      <c r="H114" s="212">
        <v>8.3599999999999994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49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259</v>
      </c>
      <c r="AT114" s="219" t="s">
        <v>155</v>
      </c>
      <c r="AU114" s="219" t="s">
        <v>88</v>
      </c>
      <c r="AY114" s="20" t="s">
        <v>153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259</v>
      </c>
      <c r="BM114" s="219" t="s">
        <v>1777</v>
      </c>
    </row>
    <row r="115" s="2" customFormat="1">
      <c r="A115" s="42"/>
      <c r="B115" s="43"/>
      <c r="C115" s="44"/>
      <c r="D115" s="221" t="s">
        <v>161</v>
      </c>
      <c r="E115" s="44"/>
      <c r="F115" s="222" t="s">
        <v>1778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161</v>
      </c>
      <c r="AU115" s="20" t="s">
        <v>88</v>
      </c>
    </row>
    <row r="116" s="2" customFormat="1" ht="16.5" customHeight="1">
      <c r="A116" s="42"/>
      <c r="B116" s="43"/>
      <c r="C116" s="208" t="s">
        <v>237</v>
      </c>
      <c r="D116" s="208" t="s">
        <v>155</v>
      </c>
      <c r="E116" s="209" t="s">
        <v>1779</v>
      </c>
      <c r="F116" s="210" t="s">
        <v>1780</v>
      </c>
      <c r="G116" s="211" t="s">
        <v>240</v>
      </c>
      <c r="H116" s="212">
        <v>8.3599999999999994</v>
      </c>
      <c r="I116" s="213"/>
      <c r="J116" s="214">
        <f>ROUND(I116*H116,2)</f>
        <v>0</v>
      </c>
      <c r="K116" s="210" t="s">
        <v>32</v>
      </c>
      <c r="L116" s="48"/>
      <c r="M116" s="215" t="s">
        <v>32</v>
      </c>
      <c r="N116" s="216" t="s">
        <v>49</v>
      </c>
      <c r="O116" s="88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259</v>
      </c>
      <c r="AT116" s="219" t="s">
        <v>155</v>
      </c>
      <c r="AU116" s="219" t="s">
        <v>88</v>
      </c>
      <c r="AY116" s="20" t="s">
        <v>153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259</v>
      </c>
      <c r="BM116" s="219" t="s">
        <v>1781</v>
      </c>
    </row>
    <row r="117" s="2" customFormat="1">
      <c r="A117" s="42"/>
      <c r="B117" s="43"/>
      <c r="C117" s="44"/>
      <c r="D117" s="221" t="s">
        <v>161</v>
      </c>
      <c r="E117" s="44"/>
      <c r="F117" s="222" t="s">
        <v>1782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161</v>
      </c>
      <c r="AU117" s="20" t="s">
        <v>88</v>
      </c>
    </row>
    <row r="118" s="2" customFormat="1" ht="16.5" customHeight="1">
      <c r="A118" s="42"/>
      <c r="B118" s="43"/>
      <c r="C118" s="208" t="s">
        <v>245</v>
      </c>
      <c r="D118" s="208" t="s">
        <v>155</v>
      </c>
      <c r="E118" s="209" t="s">
        <v>1783</v>
      </c>
      <c r="F118" s="210" t="s">
        <v>1784</v>
      </c>
      <c r="G118" s="211" t="s">
        <v>196</v>
      </c>
      <c r="H118" s="212">
        <v>0.036999999999999998</v>
      </c>
      <c r="I118" s="213"/>
      <c r="J118" s="214">
        <f>ROUND(I118*H118,2)</f>
        <v>0</v>
      </c>
      <c r="K118" s="210" t="s">
        <v>32</v>
      </c>
      <c r="L118" s="48"/>
      <c r="M118" s="215" t="s">
        <v>32</v>
      </c>
      <c r="N118" s="216" t="s">
        <v>49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259</v>
      </c>
      <c r="AT118" s="219" t="s">
        <v>155</v>
      </c>
      <c r="AU118" s="219" t="s">
        <v>88</v>
      </c>
      <c r="AY118" s="20" t="s">
        <v>153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259</v>
      </c>
      <c r="BM118" s="219" t="s">
        <v>1785</v>
      </c>
    </row>
    <row r="119" s="2" customFormat="1">
      <c r="A119" s="42"/>
      <c r="B119" s="43"/>
      <c r="C119" s="44"/>
      <c r="D119" s="221" t="s">
        <v>161</v>
      </c>
      <c r="E119" s="44"/>
      <c r="F119" s="222" t="s">
        <v>1786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161</v>
      </c>
      <c r="AU119" s="20" t="s">
        <v>88</v>
      </c>
    </row>
    <row r="120" s="2" customFormat="1" ht="16.5" customHeight="1">
      <c r="A120" s="42"/>
      <c r="B120" s="43"/>
      <c r="C120" s="208" t="s">
        <v>8</v>
      </c>
      <c r="D120" s="208" t="s">
        <v>155</v>
      </c>
      <c r="E120" s="209" t="s">
        <v>1787</v>
      </c>
      <c r="F120" s="210" t="s">
        <v>1788</v>
      </c>
      <c r="G120" s="211" t="s">
        <v>196</v>
      </c>
      <c r="H120" s="212">
        <v>0.036999999999999998</v>
      </c>
      <c r="I120" s="213"/>
      <c r="J120" s="214">
        <f>ROUND(I120*H120,2)</f>
        <v>0</v>
      </c>
      <c r="K120" s="210" t="s">
        <v>32</v>
      </c>
      <c r="L120" s="48"/>
      <c r="M120" s="215" t="s">
        <v>32</v>
      </c>
      <c r="N120" s="216" t="s">
        <v>49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259</v>
      </c>
      <c r="AT120" s="219" t="s">
        <v>155</v>
      </c>
      <c r="AU120" s="219" t="s">
        <v>88</v>
      </c>
      <c r="AY120" s="20" t="s">
        <v>153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259</v>
      </c>
      <c r="BM120" s="219" t="s">
        <v>1789</v>
      </c>
    </row>
    <row r="121" s="2" customFormat="1">
      <c r="A121" s="42"/>
      <c r="B121" s="43"/>
      <c r="C121" s="44"/>
      <c r="D121" s="221" t="s">
        <v>161</v>
      </c>
      <c r="E121" s="44"/>
      <c r="F121" s="222" t="s">
        <v>1790</v>
      </c>
      <c r="G121" s="44"/>
      <c r="H121" s="44"/>
      <c r="I121" s="223"/>
      <c r="J121" s="44"/>
      <c r="K121" s="44"/>
      <c r="L121" s="48"/>
      <c r="M121" s="224"/>
      <c r="N121" s="225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161</v>
      </c>
      <c r="AU121" s="20" t="s">
        <v>88</v>
      </c>
    </row>
    <row r="122" s="12" customFormat="1" ht="22.8" customHeight="1">
      <c r="A122" s="12"/>
      <c r="B122" s="192"/>
      <c r="C122" s="193"/>
      <c r="D122" s="194" t="s">
        <v>77</v>
      </c>
      <c r="E122" s="206" t="s">
        <v>1076</v>
      </c>
      <c r="F122" s="206" t="s">
        <v>1077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SUM(P123:P135)</f>
        <v>0</v>
      </c>
      <c r="Q122" s="200"/>
      <c r="R122" s="201">
        <f>SUM(R123:R135)</f>
        <v>0.0079995999999999991</v>
      </c>
      <c r="S122" s="200"/>
      <c r="T122" s="202">
        <f>SUM(T123:T135)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88</v>
      </c>
      <c r="AT122" s="204" t="s">
        <v>77</v>
      </c>
      <c r="AU122" s="204" t="s">
        <v>86</v>
      </c>
      <c r="AY122" s="203" t="s">
        <v>153</v>
      </c>
      <c r="BK122" s="205">
        <f>SUM(BK123:BK135)</f>
        <v>0</v>
      </c>
    </row>
    <row r="123" s="2" customFormat="1" ht="16.5" customHeight="1">
      <c r="A123" s="42"/>
      <c r="B123" s="43"/>
      <c r="C123" s="208" t="s">
        <v>259</v>
      </c>
      <c r="D123" s="208" t="s">
        <v>155</v>
      </c>
      <c r="E123" s="209" t="s">
        <v>1791</v>
      </c>
      <c r="F123" s="210" t="s">
        <v>1792</v>
      </c>
      <c r="G123" s="211" t="s">
        <v>240</v>
      </c>
      <c r="H123" s="212">
        <v>8.3599999999999994</v>
      </c>
      <c r="I123" s="213"/>
      <c r="J123" s="214">
        <f>ROUND(I123*H123,2)</f>
        <v>0</v>
      </c>
      <c r="K123" s="210" t="s">
        <v>32</v>
      </c>
      <c r="L123" s="48"/>
      <c r="M123" s="215" t="s">
        <v>32</v>
      </c>
      <c r="N123" s="216" t="s">
        <v>49</v>
      </c>
      <c r="O123" s="88"/>
      <c r="P123" s="217">
        <f>O123*H123</f>
        <v>0</v>
      </c>
      <c r="Q123" s="217">
        <v>4.0000000000000003E-05</v>
      </c>
      <c r="R123" s="217">
        <f>Q123*H123</f>
        <v>0.0003344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259</v>
      </c>
      <c r="AT123" s="219" t="s">
        <v>155</v>
      </c>
      <c r="AU123" s="219" t="s">
        <v>88</v>
      </c>
      <c r="AY123" s="20" t="s">
        <v>153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259</v>
      </c>
      <c r="BM123" s="219" t="s">
        <v>1793</v>
      </c>
    </row>
    <row r="124" s="2" customFormat="1">
      <c r="A124" s="42"/>
      <c r="B124" s="43"/>
      <c r="C124" s="44"/>
      <c r="D124" s="221" t="s">
        <v>161</v>
      </c>
      <c r="E124" s="44"/>
      <c r="F124" s="222" t="s">
        <v>1794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161</v>
      </c>
      <c r="AU124" s="20" t="s">
        <v>88</v>
      </c>
    </row>
    <row r="125" s="2" customFormat="1" ht="16.5" customHeight="1">
      <c r="A125" s="42"/>
      <c r="B125" s="43"/>
      <c r="C125" s="208" t="s">
        <v>265</v>
      </c>
      <c r="D125" s="208" t="s">
        <v>155</v>
      </c>
      <c r="E125" s="209" t="s">
        <v>1795</v>
      </c>
      <c r="F125" s="210" t="s">
        <v>1796</v>
      </c>
      <c r="G125" s="211" t="s">
        <v>291</v>
      </c>
      <c r="H125" s="212">
        <v>58</v>
      </c>
      <c r="I125" s="213"/>
      <c r="J125" s="214">
        <f>ROUND(I125*H125,2)</f>
        <v>0</v>
      </c>
      <c r="K125" s="210" t="s">
        <v>32</v>
      </c>
      <c r="L125" s="48"/>
      <c r="M125" s="215" t="s">
        <v>32</v>
      </c>
      <c r="N125" s="216" t="s">
        <v>49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259</v>
      </c>
      <c r="AT125" s="219" t="s">
        <v>155</v>
      </c>
      <c r="AU125" s="219" t="s">
        <v>88</v>
      </c>
      <c r="AY125" s="20" t="s">
        <v>153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259</v>
      </c>
      <c r="BM125" s="219" t="s">
        <v>1797</v>
      </c>
    </row>
    <row r="126" s="2" customFormat="1">
      <c r="A126" s="42"/>
      <c r="B126" s="43"/>
      <c r="C126" s="44"/>
      <c r="D126" s="221" t="s">
        <v>161</v>
      </c>
      <c r="E126" s="44"/>
      <c r="F126" s="222" t="s">
        <v>1798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161</v>
      </c>
      <c r="AU126" s="20" t="s">
        <v>88</v>
      </c>
    </row>
    <row r="127" s="14" customFormat="1">
      <c r="A127" s="14"/>
      <c r="B127" s="236"/>
      <c r="C127" s="237"/>
      <c r="D127" s="221" t="s">
        <v>163</v>
      </c>
      <c r="E127" s="238" t="s">
        <v>32</v>
      </c>
      <c r="F127" s="239" t="s">
        <v>1799</v>
      </c>
      <c r="G127" s="237"/>
      <c r="H127" s="240">
        <v>58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163</v>
      </c>
      <c r="AU127" s="246" t="s">
        <v>88</v>
      </c>
      <c r="AV127" s="14" t="s">
        <v>88</v>
      </c>
      <c r="AW127" s="14" t="s">
        <v>39</v>
      </c>
      <c r="AX127" s="14" t="s">
        <v>86</v>
      </c>
      <c r="AY127" s="246" t="s">
        <v>153</v>
      </c>
    </row>
    <row r="128" s="2" customFormat="1" ht="16.5" customHeight="1">
      <c r="A128" s="42"/>
      <c r="B128" s="43"/>
      <c r="C128" s="208" t="s">
        <v>270</v>
      </c>
      <c r="D128" s="208" t="s">
        <v>155</v>
      </c>
      <c r="E128" s="209" t="s">
        <v>1800</v>
      </c>
      <c r="F128" s="210" t="s">
        <v>1801</v>
      </c>
      <c r="G128" s="211" t="s">
        <v>240</v>
      </c>
      <c r="H128" s="212">
        <v>8.3599999999999994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49</v>
      </c>
      <c r="O128" s="88"/>
      <c r="P128" s="217">
        <f>O128*H128</f>
        <v>0</v>
      </c>
      <c r="Q128" s="217">
        <v>0.00016000000000000001</v>
      </c>
      <c r="R128" s="217">
        <f>Q128*H128</f>
        <v>0.0013376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259</v>
      </c>
      <c r="AT128" s="219" t="s">
        <v>155</v>
      </c>
      <c r="AU128" s="219" t="s">
        <v>88</v>
      </c>
      <c r="AY128" s="20" t="s">
        <v>153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259</v>
      </c>
      <c r="BM128" s="219" t="s">
        <v>1802</v>
      </c>
    </row>
    <row r="129" s="2" customFormat="1">
      <c r="A129" s="42"/>
      <c r="B129" s="43"/>
      <c r="C129" s="44"/>
      <c r="D129" s="221" t="s">
        <v>161</v>
      </c>
      <c r="E129" s="44"/>
      <c r="F129" s="222" t="s">
        <v>1803</v>
      </c>
      <c r="G129" s="44"/>
      <c r="H129" s="44"/>
      <c r="I129" s="223"/>
      <c r="J129" s="44"/>
      <c r="K129" s="44"/>
      <c r="L129" s="48"/>
      <c r="M129" s="224"/>
      <c r="N129" s="22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161</v>
      </c>
      <c r="AU129" s="20" t="s">
        <v>88</v>
      </c>
    </row>
    <row r="130" s="2" customFormat="1" ht="16.5" customHeight="1">
      <c r="A130" s="42"/>
      <c r="B130" s="43"/>
      <c r="C130" s="208" t="s">
        <v>277</v>
      </c>
      <c r="D130" s="208" t="s">
        <v>155</v>
      </c>
      <c r="E130" s="209" t="s">
        <v>1804</v>
      </c>
      <c r="F130" s="210" t="s">
        <v>1805</v>
      </c>
      <c r="G130" s="211" t="s">
        <v>291</v>
      </c>
      <c r="H130" s="212">
        <v>58</v>
      </c>
      <c r="I130" s="213"/>
      <c r="J130" s="214">
        <f>ROUND(I130*H130,2)</f>
        <v>0</v>
      </c>
      <c r="K130" s="210" t="s">
        <v>32</v>
      </c>
      <c r="L130" s="48"/>
      <c r="M130" s="215" t="s">
        <v>32</v>
      </c>
      <c r="N130" s="216" t="s">
        <v>49</v>
      </c>
      <c r="O130" s="88"/>
      <c r="P130" s="217">
        <f>O130*H130</f>
        <v>0</v>
      </c>
      <c r="Q130" s="217">
        <v>2.0000000000000002E-05</v>
      </c>
      <c r="R130" s="217">
        <f>Q130*H130</f>
        <v>0.00116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259</v>
      </c>
      <c r="AT130" s="219" t="s">
        <v>155</v>
      </c>
      <c r="AU130" s="219" t="s">
        <v>88</v>
      </c>
      <c r="AY130" s="20" t="s">
        <v>153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259</v>
      </c>
      <c r="BM130" s="219" t="s">
        <v>1806</v>
      </c>
    </row>
    <row r="131" s="2" customFormat="1">
      <c r="A131" s="42"/>
      <c r="B131" s="43"/>
      <c r="C131" s="44"/>
      <c r="D131" s="221" t="s">
        <v>161</v>
      </c>
      <c r="E131" s="44"/>
      <c r="F131" s="222" t="s">
        <v>1807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161</v>
      </c>
      <c r="AU131" s="20" t="s">
        <v>88</v>
      </c>
    </row>
    <row r="132" s="2" customFormat="1" ht="16.5" customHeight="1">
      <c r="A132" s="42"/>
      <c r="B132" s="43"/>
      <c r="C132" s="208" t="s">
        <v>284</v>
      </c>
      <c r="D132" s="208" t="s">
        <v>155</v>
      </c>
      <c r="E132" s="209" t="s">
        <v>1808</v>
      </c>
      <c r="F132" s="210" t="s">
        <v>1809</v>
      </c>
      <c r="G132" s="211" t="s">
        <v>240</v>
      </c>
      <c r="H132" s="212">
        <v>8.3599999999999994</v>
      </c>
      <c r="I132" s="213"/>
      <c r="J132" s="214">
        <f>ROUND(I132*H132,2)</f>
        <v>0</v>
      </c>
      <c r="K132" s="210" t="s">
        <v>32</v>
      </c>
      <c r="L132" s="48"/>
      <c r="M132" s="215" t="s">
        <v>32</v>
      </c>
      <c r="N132" s="216" t="s">
        <v>49</v>
      </c>
      <c r="O132" s="88"/>
      <c r="P132" s="217">
        <f>O132*H132</f>
        <v>0</v>
      </c>
      <c r="Q132" s="217">
        <v>0.00040999999999999999</v>
      </c>
      <c r="R132" s="217">
        <f>Q132*H132</f>
        <v>0.0034275999999999998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259</v>
      </c>
      <c r="AT132" s="219" t="s">
        <v>155</v>
      </c>
      <c r="AU132" s="219" t="s">
        <v>88</v>
      </c>
      <c r="AY132" s="20" t="s">
        <v>153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259</v>
      </c>
      <c r="BM132" s="219" t="s">
        <v>1810</v>
      </c>
    </row>
    <row r="133" s="2" customFormat="1">
      <c r="A133" s="42"/>
      <c r="B133" s="43"/>
      <c r="C133" s="44"/>
      <c r="D133" s="221" t="s">
        <v>161</v>
      </c>
      <c r="E133" s="44"/>
      <c r="F133" s="222" t="s">
        <v>1811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161</v>
      </c>
      <c r="AU133" s="20" t="s">
        <v>88</v>
      </c>
    </row>
    <row r="134" s="2" customFormat="1" ht="16.5" customHeight="1">
      <c r="A134" s="42"/>
      <c r="B134" s="43"/>
      <c r="C134" s="208" t="s">
        <v>7</v>
      </c>
      <c r="D134" s="208" t="s">
        <v>155</v>
      </c>
      <c r="E134" s="209" t="s">
        <v>1812</v>
      </c>
      <c r="F134" s="210" t="s">
        <v>1813</v>
      </c>
      <c r="G134" s="211" t="s">
        <v>291</v>
      </c>
      <c r="H134" s="212">
        <v>58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49</v>
      </c>
      <c r="O134" s="88"/>
      <c r="P134" s="217">
        <f>O134*H134</f>
        <v>0</v>
      </c>
      <c r="Q134" s="217">
        <v>3.0000000000000001E-05</v>
      </c>
      <c r="R134" s="217">
        <f>Q134*H134</f>
        <v>0.00174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259</v>
      </c>
      <c r="AT134" s="219" t="s">
        <v>155</v>
      </c>
      <c r="AU134" s="219" t="s">
        <v>88</v>
      </c>
      <c r="AY134" s="20" t="s">
        <v>153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259</v>
      </c>
      <c r="BM134" s="219" t="s">
        <v>1814</v>
      </c>
    </row>
    <row r="135" s="2" customFormat="1">
      <c r="A135" s="42"/>
      <c r="B135" s="43"/>
      <c r="C135" s="44"/>
      <c r="D135" s="221" t="s">
        <v>161</v>
      </c>
      <c r="E135" s="44"/>
      <c r="F135" s="222" t="s">
        <v>1815</v>
      </c>
      <c r="G135" s="44"/>
      <c r="H135" s="44"/>
      <c r="I135" s="223"/>
      <c r="J135" s="44"/>
      <c r="K135" s="44"/>
      <c r="L135" s="48"/>
      <c r="M135" s="224"/>
      <c r="N135" s="22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161</v>
      </c>
      <c r="AU135" s="20" t="s">
        <v>88</v>
      </c>
    </row>
    <row r="136" s="12" customFormat="1" ht="25.92" customHeight="1">
      <c r="A136" s="12"/>
      <c r="B136" s="192"/>
      <c r="C136" s="193"/>
      <c r="D136" s="194" t="s">
        <v>77</v>
      </c>
      <c r="E136" s="195" t="s">
        <v>1816</v>
      </c>
      <c r="F136" s="195" t="s">
        <v>1817</v>
      </c>
      <c r="G136" s="193"/>
      <c r="H136" s="193"/>
      <c r="I136" s="196"/>
      <c r="J136" s="197">
        <f>BK136</f>
        <v>0</v>
      </c>
      <c r="K136" s="193"/>
      <c r="L136" s="198"/>
      <c r="M136" s="199"/>
      <c r="N136" s="200"/>
      <c r="O136" s="200"/>
      <c r="P136" s="201">
        <f>SUM(P137:P146)</f>
        <v>0</v>
      </c>
      <c r="Q136" s="200"/>
      <c r="R136" s="201">
        <f>SUM(R137:R146)</f>
        <v>0</v>
      </c>
      <c r="S136" s="200"/>
      <c r="T136" s="202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3" t="s">
        <v>159</v>
      </c>
      <c r="AT136" s="204" t="s">
        <v>77</v>
      </c>
      <c r="AU136" s="204" t="s">
        <v>78</v>
      </c>
      <c r="AY136" s="203" t="s">
        <v>153</v>
      </c>
      <c r="BK136" s="205">
        <f>SUM(BK137:BK146)</f>
        <v>0</v>
      </c>
    </row>
    <row r="137" s="2" customFormat="1" ht="16.5" customHeight="1">
      <c r="A137" s="42"/>
      <c r="B137" s="43"/>
      <c r="C137" s="208" t="s">
        <v>295</v>
      </c>
      <c r="D137" s="208" t="s">
        <v>155</v>
      </c>
      <c r="E137" s="209" t="s">
        <v>1818</v>
      </c>
      <c r="F137" s="210" t="s">
        <v>1819</v>
      </c>
      <c r="G137" s="211" t="s">
        <v>559</v>
      </c>
      <c r="H137" s="212">
        <v>1</v>
      </c>
      <c r="I137" s="213"/>
      <c r="J137" s="214">
        <f>ROUND(I137*H137,2)</f>
        <v>0</v>
      </c>
      <c r="K137" s="210" t="s">
        <v>32</v>
      </c>
      <c r="L137" s="48"/>
      <c r="M137" s="215" t="s">
        <v>32</v>
      </c>
      <c r="N137" s="216" t="s">
        <v>49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19" t="s">
        <v>1131</v>
      </c>
      <c r="AT137" s="219" t="s">
        <v>155</v>
      </c>
      <c r="AU137" s="219" t="s">
        <v>86</v>
      </c>
      <c r="AY137" s="20" t="s">
        <v>153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1131</v>
      </c>
      <c r="BM137" s="219" t="s">
        <v>1820</v>
      </c>
    </row>
    <row r="138" s="2" customFormat="1">
      <c r="A138" s="42"/>
      <c r="B138" s="43"/>
      <c r="C138" s="44"/>
      <c r="D138" s="221" t="s">
        <v>161</v>
      </c>
      <c r="E138" s="44"/>
      <c r="F138" s="222" t="s">
        <v>1819</v>
      </c>
      <c r="G138" s="44"/>
      <c r="H138" s="44"/>
      <c r="I138" s="223"/>
      <c r="J138" s="44"/>
      <c r="K138" s="44"/>
      <c r="L138" s="48"/>
      <c r="M138" s="224"/>
      <c r="N138" s="22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161</v>
      </c>
      <c r="AU138" s="20" t="s">
        <v>86</v>
      </c>
    </row>
    <row r="139" s="2" customFormat="1" ht="16.5" customHeight="1">
      <c r="A139" s="42"/>
      <c r="B139" s="43"/>
      <c r="C139" s="208" t="s">
        <v>301</v>
      </c>
      <c r="D139" s="208" t="s">
        <v>155</v>
      </c>
      <c r="E139" s="209" t="s">
        <v>1821</v>
      </c>
      <c r="F139" s="210" t="s">
        <v>1822</v>
      </c>
      <c r="G139" s="211" t="s">
        <v>559</v>
      </c>
      <c r="H139" s="212">
        <v>1</v>
      </c>
      <c r="I139" s="213"/>
      <c r="J139" s="214">
        <f>ROUND(I139*H139,2)</f>
        <v>0</v>
      </c>
      <c r="K139" s="210" t="s">
        <v>32</v>
      </c>
      <c r="L139" s="48"/>
      <c r="M139" s="215" t="s">
        <v>32</v>
      </c>
      <c r="N139" s="216" t="s">
        <v>49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1131</v>
      </c>
      <c r="AT139" s="219" t="s">
        <v>155</v>
      </c>
      <c r="AU139" s="219" t="s">
        <v>86</v>
      </c>
      <c r="AY139" s="20" t="s">
        <v>153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1131</v>
      </c>
      <c r="BM139" s="219" t="s">
        <v>1823</v>
      </c>
    </row>
    <row r="140" s="2" customFormat="1">
      <c r="A140" s="42"/>
      <c r="B140" s="43"/>
      <c r="C140" s="44"/>
      <c r="D140" s="221" t="s">
        <v>161</v>
      </c>
      <c r="E140" s="44"/>
      <c r="F140" s="222" t="s">
        <v>1822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161</v>
      </c>
      <c r="AU140" s="20" t="s">
        <v>86</v>
      </c>
    </row>
    <row r="141" s="2" customFormat="1" ht="16.5" customHeight="1">
      <c r="A141" s="42"/>
      <c r="B141" s="43"/>
      <c r="C141" s="208" t="s">
        <v>307</v>
      </c>
      <c r="D141" s="208" t="s">
        <v>155</v>
      </c>
      <c r="E141" s="209" t="s">
        <v>1824</v>
      </c>
      <c r="F141" s="210" t="s">
        <v>1825</v>
      </c>
      <c r="G141" s="211" t="s">
        <v>559</v>
      </c>
      <c r="H141" s="212">
        <v>1</v>
      </c>
      <c r="I141" s="213"/>
      <c r="J141" s="214">
        <f>ROUND(I141*H141,2)</f>
        <v>0</v>
      </c>
      <c r="K141" s="210" t="s">
        <v>32</v>
      </c>
      <c r="L141" s="48"/>
      <c r="M141" s="215" t="s">
        <v>32</v>
      </c>
      <c r="N141" s="216" t="s">
        <v>49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1131</v>
      </c>
      <c r="AT141" s="219" t="s">
        <v>155</v>
      </c>
      <c r="AU141" s="219" t="s">
        <v>86</v>
      </c>
      <c r="AY141" s="20" t="s">
        <v>153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1131</v>
      </c>
      <c r="BM141" s="219" t="s">
        <v>1826</v>
      </c>
    </row>
    <row r="142" s="2" customFormat="1">
      <c r="A142" s="42"/>
      <c r="B142" s="43"/>
      <c r="C142" s="44"/>
      <c r="D142" s="221" t="s">
        <v>161</v>
      </c>
      <c r="E142" s="44"/>
      <c r="F142" s="222" t="s">
        <v>1825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161</v>
      </c>
      <c r="AU142" s="20" t="s">
        <v>86</v>
      </c>
    </row>
    <row r="143" s="2" customFormat="1" ht="16.5" customHeight="1">
      <c r="A143" s="42"/>
      <c r="B143" s="43"/>
      <c r="C143" s="208" t="s">
        <v>315</v>
      </c>
      <c r="D143" s="208" t="s">
        <v>155</v>
      </c>
      <c r="E143" s="209" t="s">
        <v>1827</v>
      </c>
      <c r="F143" s="210" t="s">
        <v>1828</v>
      </c>
      <c r="G143" s="211" t="s">
        <v>559</v>
      </c>
      <c r="H143" s="212">
        <v>1</v>
      </c>
      <c r="I143" s="213"/>
      <c r="J143" s="214">
        <f>ROUND(I143*H143,2)</f>
        <v>0</v>
      </c>
      <c r="K143" s="210" t="s">
        <v>32</v>
      </c>
      <c r="L143" s="48"/>
      <c r="M143" s="215" t="s">
        <v>32</v>
      </c>
      <c r="N143" s="216" t="s">
        <v>49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1131</v>
      </c>
      <c r="AT143" s="219" t="s">
        <v>155</v>
      </c>
      <c r="AU143" s="219" t="s">
        <v>86</v>
      </c>
      <c r="AY143" s="20" t="s">
        <v>153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1131</v>
      </c>
      <c r="BM143" s="219" t="s">
        <v>1829</v>
      </c>
    </row>
    <row r="144" s="2" customFormat="1">
      <c r="A144" s="42"/>
      <c r="B144" s="43"/>
      <c r="C144" s="44"/>
      <c r="D144" s="221" t="s">
        <v>161</v>
      </c>
      <c r="E144" s="44"/>
      <c r="F144" s="222" t="s">
        <v>1828</v>
      </c>
      <c r="G144" s="44"/>
      <c r="H144" s="44"/>
      <c r="I144" s="223"/>
      <c r="J144" s="44"/>
      <c r="K144" s="44"/>
      <c r="L144" s="48"/>
      <c r="M144" s="224"/>
      <c r="N144" s="22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161</v>
      </c>
      <c r="AU144" s="20" t="s">
        <v>86</v>
      </c>
    </row>
    <row r="145" s="2" customFormat="1" ht="16.5" customHeight="1">
      <c r="A145" s="42"/>
      <c r="B145" s="43"/>
      <c r="C145" s="208" t="s">
        <v>324</v>
      </c>
      <c r="D145" s="208" t="s">
        <v>155</v>
      </c>
      <c r="E145" s="209" t="s">
        <v>21</v>
      </c>
      <c r="F145" s="210" t="s">
        <v>1830</v>
      </c>
      <c r="G145" s="211" t="s">
        <v>559</v>
      </c>
      <c r="H145" s="212">
        <v>1</v>
      </c>
      <c r="I145" s="213"/>
      <c r="J145" s="214">
        <f>ROUND(I145*H145,2)</f>
        <v>0</v>
      </c>
      <c r="K145" s="210" t="s">
        <v>32</v>
      </c>
      <c r="L145" s="48"/>
      <c r="M145" s="215" t="s">
        <v>32</v>
      </c>
      <c r="N145" s="216" t="s">
        <v>49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1131</v>
      </c>
      <c r="AT145" s="219" t="s">
        <v>155</v>
      </c>
      <c r="AU145" s="219" t="s">
        <v>86</v>
      </c>
      <c r="AY145" s="20" t="s">
        <v>153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1131</v>
      </c>
      <c r="BM145" s="219" t="s">
        <v>1831</v>
      </c>
    </row>
    <row r="146" s="2" customFormat="1">
      <c r="A146" s="42"/>
      <c r="B146" s="43"/>
      <c r="C146" s="44"/>
      <c r="D146" s="221" t="s">
        <v>161</v>
      </c>
      <c r="E146" s="44"/>
      <c r="F146" s="222" t="s">
        <v>1830</v>
      </c>
      <c r="G146" s="44"/>
      <c r="H146" s="44"/>
      <c r="I146" s="223"/>
      <c r="J146" s="44"/>
      <c r="K146" s="44"/>
      <c r="L146" s="48"/>
      <c r="M146" s="283"/>
      <c r="N146" s="284"/>
      <c r="O146" s="285"/>
      <c r="P146" s="285"/>
      <c r="Q146" s="285"/>
      <c r="R146" s="285"/>
      <c r="S146" s="285"/>
      <c r="T146" s="286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161</v>
      </c>
      <c r="AU146" s="20" t="s">
        <v>86</v>
      </c>
    </row>
    <row r="147" s="2" customFormat="1" ht="6.96" customHeight="1">
      <c r="A147" s="42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8"/>
      <c r="M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</row>
  </sheetData>
  <sheetProtection sheet="1" autoFilter="0" formatColumns="0" formatRows="0" objects="1" scenarios="1" spinCount="100000" saltValue="NuUexstRSSqMbubhO+c2Chd0T4PEigxMdLkaOg/8AWZwtOz/3TFuI9e79907M2vZa/PqfJIdxZvEkGAzQ7fw0A==" hashValue="lbQOOI1+zM71JZrgg+wO0++D4sY61/VXH8FXuybzPJVIVZemNrnt5DCGi6OrPIZeb10Mi4bZC6gd8H2kwb0zdg==" algorithmName="SHA-512" password="CC35"/>
  <autoFilter ref="C84:K14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1832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1833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ROUND((SUM(BE80:BE103)),  2)</f>
        <v>0</v>
      </c>
      <c r="G33" s="42"/>
      <c r="H33" s="42"/>
      <c r="I33" s="152">
        <v>0.20999999999999999</v>
      </c>
      <c r="J33" s="151">
        <f>ROUND(((SUM(BE80:BE103))*I33),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ROUND((SUM(BF80:BF103)),  2)</f>
        <v>0</v>
      </c>
      <c r="G34" s="42"/>
      <c r="H34" s="42"/>
      <c r="I34" s="152">
        <v>0.14999999999999999</v>
      </c>
      <c r="J34" s="151">
        <f>ROUND(((SUM(BF80:BF103))*I34),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ROUND((SUM(BG80:BG103)),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ROUND((SUM(BH80:BH103)),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ROUND((SUM(BI80:BI103)),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01-D1.4.5-SLA - Slaboproudé rozvody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1834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138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(soc.zařízení ITIKA)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01-D1.4.5-SLA - Slaboproudé rozvody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139</v>
      </c>
      <c r="D79" s="184" t="s">
        <v>63</v>
      </c>
      <c r="E79" s="184" t="s">
        <v>59</v>
      </c>
      <c r="F79" s="184" t="s">
        <v>60</v>
      </c>
      <c r="G79" s="184" t="s">
        <v>140</v>
      </c>
      <c r="H79" s="184" t="s">
        <v>141</v>
      </c>
      <c r="I79" s="184" t="s">
        <v>142</v>
      </c>
      <c r="J79" s="184" t="s">
        <v>118</v>
      </c>
      <c r="K79" s="185" t="s">
        <v>143</v>
      </c>
      <c r="L79" s="186"/>
      <c r="M79" s="96" t="s">
        <v>32</v>
      </c>
      <c r="N79" s="97" t="s">
        <v>48</v>
      </c>
      <c r="O79" s="97" t="s">
        <v>144</v>
      </c>
      <c r="P79" s="97" t="s">
        <v>145</v>
      </c>
      <c r="Q79" s="97" t="s">
        <v>146</v>
      </c>
      <c r="R79" s="97" t="s">
        <v>147</v>
      </c>
      <c r="S79" s="97" t="s">
        <v>148</v>
      </c>
      <c r="T79" s="98" t="s">
        <v>149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150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1835</v>
      </c>
      <c r="F81" s="195" t="s">
        <v>1836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SUM(P82:P103)</f>
        <v>0</v>
      </c>
      <c r="Q81" s="200"/>
      <c r="R81" s="201">
        <f>SUM(R82:R103)</f>
        <v>0</v>
      </c>
      <c r="S81" s="200"/>
      <c r="T81" s="202">
        <f>SUM(T82:T103)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86</v>
      </c>
      <c r="AT81" s="204" t="s">
        <v>77</v>
      </c>
      <c r="AU81" s="204" t="s">
        <v>78</v>
      </c>
      <c r="AY81" s="203" t="s">
        <v>153</v>
      </c>
      <c r="BK81" s="205">
        <f>SUM(BK82:BK103)</f>
        <v>0</v>
      </c>
    </row>
    <row r="82" s="2" customFormat="1" ht="16.5" customHeight="1">
      <c r="A82" s="42"/>
      <c r="B82" s="43"/>
      <c r="C82" s="208" t="s">
        <v>86</v>
      </c>
      <c r="D82" s="208" t="s">
        <v>155</v>
      </c>
      <c r="E82" s="209" t="s">
        <v>86</v>
      </c>
      <c r="F82" s="210" t="s">
        <v>1837</v>
      </c>
      <c r="G82" s="211" t="s">
        <v>256</v>
      </c>
      <c r="H82" s="212">
        <v>16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159</v>
      </c>
      <c r="AT82" s="219" t="s">
        <v>155</v>
      </c>
      <c r="AU82" s="219" t="s">
        <v>86</v>
      </c>
      <c r="AY82" s="20" t="s">
        <v>153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159</v>
      </c>
      <c r="BM82" s="219" t="s">
        <v>1838</v>
      </c>
    </row>
    <row r="83" s="2" customFormat="1">
      <c r="A83" s="42"/>
      <c r="B83" s="43"/>
      <c r="C83" s="44"/>
      <c r="D83" s="221" t="s">
        <v>161</v>
      </c>
      <c r="E83" s="44"/>
      <c r="F83" s="222" t="s">
        <v>1839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161</v>
      </c>
      <c r="AU83" s="20" t="s">
        <v>86</v>
      </c>
    </row>
    <row r="84" s="2" customFormat="1" ht="16.5" customHeight="1">
      <c r="A84" s="42"/>
      <c r="B84" s="43"/>
      <c r="C84" s="208" t="s">
        <v>88</v>
      </c>
      <c r="D84" s="208" t="s">
        <v>155</v>
      </c>
      <c r="E84" s="209" t="s">
        <v>88</v>
      </c>
      <c r="F84" s="210" t="s">
        <v>1840</v>
      </c>
      <c r="G84" s="211" t="s">
        <v>256</v>
      </c>
      <c r="H84" s="212">
        <v>16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159</v>
      </c>
      <c r="AT84" s="219" t="s">
        <v>155</v>
      </c>
      <c r="AU84" s="219" t="s">
        <v>86</v>
      </c>
      <c r="AY84" s="20" t="s">
        <v>153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159</v>
      </c>
      <c r="BM84" s="219" t="s">
        <v>1841</v>
      </c>
    </row>
    <row r="85" s="2" customFormat="1">
      <c r="A85" s="42"/>
      <c r="B85" s="43"/>
      <c r="C85" s="44"/>
      <c r="D85" s="221" t="s">
        <v>161</v>
      </c>
      <c r="E85" s="44"/>
      <c r="F85" s="222" t="s">
        <v>1842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161</v>
      </c>
      <c r="AU85" s="20" t="s">
        <v>86</v>
      </c>
    </row>
    <row r="86" s="2" customFormat="1" ht="16.5" customHeight="1">
      <c r="A86" s="42"/>
      <c r="B86" s="43"/>
      <c r="C86" s="208" t="s">
        <v>172</v>
      </c>
      <c r="D86" s="208" t="s">
        <v>155</v>
      </c>
      <c r="E86" s="209" t="s">
        <v>159</v>
      </c>
      <c r="F86" s="210" t="s">
        <v>1843</v>
      </c>
      <c r="G86" s="211" t="s">
        <v>256</v>
      </c>
      <c r="H86" s="212">
        <v>8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159</v>
      </c>
      <c r="AT86" s="219" t="s">
        <v>155</v>
      </c>
      <c r="AU86" s="219" t="s">
        <v>86</v>
      </c>
      <c r="AY86" s="20" t="s">
        <v>153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159</v>
      </c>
      <c r="BM86" s="219" t="s">
        <v>1844</v>
      </c>
    </row>
    <row r="87" s="2" customFormat="1">
      <c r="A87" s="42"/>
      <c r="B87" s="43"/>
      <c r="C87" s="44"/>
      <c r="D87" s="221" t="s">
        <v>161</v>
      </c>
      <c r="E87" s="44"/>
      <c r="F87" s="222" t="s">
        <v>1845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161</v>
      </c>
      <c r="AU87" s="20" t="s">
        <v>86</v>
      </c>
    </row>
    <row r="88" s="2" customFormat="1" ht="16.5" customHeight="1">
      <c r="A88" s="42"/>
      <c r="B88" s="43"/>
      <c r="C88" s="208" t="s">
        <v>159</v>
      </c>
      <c r="D88" s="208" t="s">
        <v>155</v>
      </c>
      <c r="E88" s="209" t="s">
        <v>182</v>
      </c>
      <c r="F88" s="210" t="s">
        <v>1846</v>
      </c>
      <c r="G88" s="211" t="s">
        <v>256</v>
      </c>
      <c r="H88" s="212">
        <v>8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159</v>
      </c>
      <c r="AT88" s="219" t="s">
        <v>155</v>
      </c>
      <c r="AU88" s="219" t="s">
        <v>86</v>
      </c>
      <c r="AY88" s="20" t="s">
        <v>153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159</v>
      </c>
      <c r="BM88" s="219" t="s">
        <v>1847</v>
      </c>
    </row>
    <row r="89" s="2" customFormat="1">
      <c r="A89" s="42"/>
      <c r="B89" s="43"/>
      <c r="C89" s="44"/>
      <c r="D89" s="221" t="s">
        <v>161</v>
      </c>
      <c r="E89" s="44"/>
      <c r="F89" s="222" t="s">
        <v>1848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161</v>
      </c>
      <c r="AU89" s="20" t="s">
        <v>86</v>
      </c>
    </row>
    <row r="90" s="2" customFormat="1" ht="16.5" customHeight="1">
      <c r="A90" s="42"/>
      <c r="B90" s="43"/>
      <c r="C90" s="208" t="s">
        <v>182</v>
      </c>
      <c r="D90" s="208" t="s">
        <v>155</v>
      </c>
      <c r="E90" s="209" t="s">
        <v>188</v>
      </c>
      <c r="F90" s="210" t="s">
        <v>1849</v>
      </c>
      <c r="G90" s="211" t="s">
        <v>291</v>
      </c>
      <c r="H90" s="212">
        <v>2000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159</v>
      </c>
      <c r="AT90" s="219" t="s">
        <v>155</v>
      </c>
      <c r="AU90" s="219" t="s">
        <v>86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159</v>
      </c>
      <c r="BM90" s="219" t="s">
        <v>1850</v>
      </c>
    </row>
    <row r="91" s="2" customFormat="1">
      <c r="A91" s="42"/>
      <c r="B91" s="43"/>
      <c r="C91" s="44"/>
      <c r="D91" s="221" t="s">
        <v>161</v>
      </c>
      <c r="E91" s="44"/>
      <c r="F91" s="222" t="s">
        <v>1851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86</v>
      </c>
    </row>
    <row r="92" s="2" customFormat="1" ht="16.5" customHeight="1">
      <c r="A92" s="42"/>
      <c r="B92" s="43"/>
      <c r="C92" s="208" t="s">
        <v>188</v>
      </c>
      <c r="D92" s="208" t="s">
        <v>155</v>
      </c>
      <c r="E92" s="209" t="s">
        <v>200</v>
      </c>
      <c r="F92" s="210" t="s">
        <v>1852</v>
      </c>
      <c r="G92" s="211" t="s">
        <v>291</v>
      </c>
      <c r="H92" s="212">
        <v>1200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159</v>
      </c>
      <c r="AT92" s="219" t="s">
        <v>155</v>
      </c>
      <c r="AU92" s="219" t="s">
        <v>86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159</v>
      </c>
      <c r="BM92" s="219" t="s">
        <v>1853</v>
      </c>
    </row>
    <row r="93" s="2" customFormat="1">
      <c r="A93" s="42"/>
      <c r="B93" s="43"/>
      <c r="C93" s="44"/>
      <c r="D93" s="221" t="s">
        <v>161</v>
      </c>
      <c r="E93" s="44"/>
      <c r="F93" s="222" t="s">
        <v>1852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86</v>
      </c>
    </row>
    <row r="94" s="2" customFormat="1" ht="16.5" customHeight="1">
      <c r="A94" s="42"/>
      <c r="B94" s="43"/>
      <c r="C94" s="208" t="s">
        <v>193</v>
      </c>
      <c r="D94" s="208" t="s">
        <v>155</v>
      </c>
      <c r="E94" s="209" t="s">
        <v>213</v>
      </c>
      <c r="F94" s="210" t="s">
        <v>1854</v>
      </c>
      <c r="G94" s="211" t="s">
        <v>291</v>
      </c>
      <c r="H94" s="212">
        <v>40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159</v>
      </c>
      <c r="AT94" s="219" t="s">
        <v>155</v>
      </c>
      <c r="AU94" s="219" t="s">
        <v>86</v>
      </c>
      <c r="AY94" s="20" t="s">
        <v>153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159</v>
      </c>
      <c r="BM94" s="219" t="s">
        <v>1855</v>
      </c>
    </row>
    <row r="95" s="2" customFormat="1">
      <c r="A95" s="42"/>
      <c r="B95" s="43"/>
      <c r="C95" s="44"/>
      <c r="D95" s="221" t="s">
        <v>161</v>
      </c>
      <c r="E95" s="44"/>
      <c r="F95" s="222" t="s">
        <v>1856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161</v>
      </c>
      <c r="AU95" s="20" t="s">
        <v>86</v>
      </c>
    </row>
    <row r="96" s="2" customFormat="1" ht="16.5" customHeight="1">
      <c r="A96" s="42"/>
      <c r="B96" s="43"/>
      <c r="C96" s="208" t="s">
        <v>200</v>
      </c>
      <c r="D96" s="208" t="s">
        <v>155</v>
      </c>
      <c r="E96" s="209" t="s">
        <v>221</v>
      </c>
      <c r="F96" s="210" t="s">
        <v>1857</v>
      </c>
      <c r="G96" s="211" t="s">
        <v>559</v>
      </c>
      <c r="H96" s="212">
        <v>1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159</v>
      </c>
      <c r="AT96" s="219" t="s">
        <v>155</v>
      </c>
      <c r="AU96" s="219" t="s">
        <v>86</v>
      </c>
      <c r="AY96" s="20" t="s">
        <v>153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159</v>
      </c>
      <c r="BM96" s="219" t="s">
        <v>1858</v>
      </c>
    </row>
    <row r="97" s="2" customFormat="1">
      <c r="A97" s="42"/>
      <c r="B97" s="43"/>
      <c r="C97" s="44"/>
      <c r="D97" s="221" t="s">
        <v>161</v>
      </c>
      <c r="E97" s="44"/>
      <c r="F97" s="222" t="s">
        <v>1857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161</v>
      </c>
      <c r="AU97" s="20" t="s">
        <v>86</v>
      </c>
    </row>
    <row r="98" s="2" customFormat="1" ht="16.5" customHeight="1">
      <c r="A98" s="42"/>
      <c r="B98" s="43"/>
      <c r="C98" s="208" t="s">
        <v>206</v>
      </c>
      <c r="D98" s="208" t="s">
        <v>155</v>
      </c>
      <c r="E98" s="209" t="s">
        <v>277</v>
      </c>
      <c r="F98" s="210" t="s">
        <v>1859</v>
      </c>
      <c r="G98" s="211" t="s">
        <v>559</v>
      </c>
      <c r="H98" s="212">
        <v>1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159</v>
      </c>
      <c r="AT98" s="219" t="s">
        <v>155</v>
      </c>
      <c r="AU98" s="219" t="s">
        <v>86</v>
      </c>
      <c r="AY98" s="20" t="s">
        <v>153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159</v>
      </c>
      <c r="BM98" s="219" t="s">
        <v>1860</v>
      </c>
    </row>
    <row r="99" s="2" customFormat="1">
      <c r="A99" s="42"/>
      <c r="B99" s="43"/>
      <c r="C99" s="44"/>
      <c r="D99" s="221" t="s">
        <v>161</v>
      </c>
      <c r="E99" s="44"/>
      <c r="F99" s="222" t="s">
        <v>1859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161</v>
      </c>
      <c r="AU99" s="20" t="s">
        <v>86</v>
      </c>
    </row>
    <row r="100" s="2" customFormat="1" ht="16.5" customHeight="1">
      <c r="A100" s="42"/>
      <c r="B100" s="43"/>
      <c r="C100" s="208" t="s">
        <v>213</v>
      </c>
      <c r="D100" s="208" t="s">
        <v>155</v>
      </c>
      <c r="E100" s="209" t="s">
        <v>7</v>
      </c>
      <c r="F100" s="210" t="s">
        <v>1861</v>
      </c>
      <c r="G100" s="211" t="s">
        <v>559</v>
      </c>
      <c r="H100" s="212">
        <v>1</v>
      </c>
      <c r="I100" s="213"/>
      <c r="J100" s="214">
        <f>ROUND(I100*H100,2)</f>
        <v>0</v>
      </c>
      <c r="K100" s="210" t="s">
        <v>32</v>
      </c>
      <c r="L100" s="48"/>
      <c r="M100" s="215" t="s">
        <v>32</v>
      </c>
      <c r="N100" s="216" t="s">
        <v>49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159</v>
      </c>
      <c r="AT100" s="219" t="s">
        <v>155</v>
      </c>
      <c r="AU100" s="219" t="s">
        <v>86</v>
      </c>
      <c r="AY100" s="20" t="s">
        <v>153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159</v>
      </c>
      <c r="BM100" s="219" t="s">
        <v>1862</v>
      </c>
    </row>
    <row r="101" s="2" customFormat="1">
      <c r="A101" s="42"/>
      <c r="B101" s="43"/>
      <c r="C101" s="44"/>
      <c r="D101" s="221" t="s">
        <v>161</v>
      </c>
      <c r="E101" s="44"/>
      <c r="F101" s="222" t="s">
        <v>1861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161</v>
      </c>
      <c r="AU101" s="20" t="s">
        <v>86</v>
      </c>
    </row>
    <row r="102" s="2" customFormat="1" ht="16.5" customHeight="1">
      <c r="A102" s="42"/>
      <c r="B102" s="43"/>
      <c r="C102" s="208" t="s">
        <v>221</v>
      </c>
      <c r="D102" s="208" t="s">
        <v>155</v>
      </c>
      <c r="E102" s="209" t="s">
        <v>295</v>
      </c>
      <c r="F102" s="210" t="s">
        <v>1863</v>
      </c>
      <c r="G102" s="211" t="s">
        <v>559</v>
      </c>
      <c r="H102" s="212">
        <v>1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159</v>
      </c>
      <c r="AT102" s="219" t="s">
        <v>155</v>
      </c>
      <c r="AU102" s="219" t="s">
        <v>86</v>
      </c>
      <c r="AY102" s="20" t="s">
        <v>153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159</v>
      </c>
      <c r="BM102" s="219" t="s">
        <v>1864</v>
      </c>
    </row>
    <row r="103" s="2" customFormat="1">
      <c r="A103" s="42"/>
      <c r="B103" s="43"/>
      <c r="C103" s="44"/>
      <c r="D103" s="221" t="s">
        <v>161</v>
      </c>
      <c r="E103" s="44"/>
      <c r="F103" s="222" t="s">
        <v>1863</v>
      </c>
      <c r="G103" s="44"/>
      <c r="H103" s="44"/>
      <c r="I103" s="223"/>
      <c r="J103" s="44"/>
      <c r="K103" s="44"/>
      <c r="L103" s="48"/>
      <c r="M103" s="283"/>
      <c r="N103" s="284"/>
      <c r="O103" s="285"/>
      <c r="P103" s="285"/>
      <c r="Q103" s="285"/>
      <c r="R103" s="285"/>
      <c r="S103" s="285"/>
      <c r="T103" s="286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161</v>
      </c>
      <c r="AU103" s="20" t="s">
        <v>86</v>
      </c>
    </row>
    <row r="104" s="2" customFormat="1" ht="6.96" customHeight="1">
      <c r="A104" s="42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48"/>
      <c r="M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</row>
  </sheetData>
  <sheetProtection sheet="1" autoFilter="0" formatColumns="0" formatRows="0" objects="1" scenarios="1" spinCount="100000" saltValue="Y280nVC/ZrpULEXFJUdwQNkRrO8RiO2mej0GJliguI40mF+DwtiwBYnWGrRJYz99tNmavwIhaWynXSjX2t499g==" hashValue="vhohx0LWUGdQ0l6KmxSzalDNOuqr0zNVy4Tyu2DSTfMD71CsH9K78vVE8aMFx78MlgYbXAjwoMtq4+BKJg7+mQ==" algorithmName="SHA-512" password="CC35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(soc.zařízení ITIKA)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114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1865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2"/>
      <c r="B27" s="143"/>
      <c r="C27" s="142"/>
      <c r="D27" s="142"/>
      <c r="E27" s="144" t="s">
        <v>1866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ROUND((SUM(BE80:BE109)),  2)</f>
        <v>0</v>
      </c>
      <c r="G33" s="42"/>
      <c r="H33" s="42"/>
      <c r="I33" s="152">
        <v>0.20999999999999999</v>
      </c>
      <c r="J33" s="151">
        <f>ROUND(((SUM(BE80:BE109))*I33),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ROUND((SUM(BF80:BF109)),  2)</f>
        <v>0</v>
      </c>
      <c r="G34" s="42"/>
      <c r="H34" s="42"/>
      <c r="I34" s="152">
        <v>0.14999999999999999</v>
      </c>
      <c r="J34" s="151">
        <f>ROUND(((SUM(BF80:BF109))*I34),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ROUND((SUM(BG80:BG109)),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ROUND((SUM(BH80:BH109)),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ROUND((SUM(BI80:BI109)),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116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(soc.zařízení ITIKA)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114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01-D.1.4.6-EPS - Elektrická požární signalizace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119</v>
      </c>
    </row>
    <row r="60" s="9" customFormat="1" ht="24.96" customHeight="1">
      <c r="A60" s="9"/>
      <c r="B60" s="169"/>
      <c r="C60" s="170"/>
      <c r="D60" s="171" t="s">
        <v>1867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138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(soc.zařízení ITIKA)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114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01-D.1.4.6-EPS - Elektrická požární signalizace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139</v>
      </c>
      <c r="D79" s="184" t="s">
        <v>63</v>
      </c>
      <c r="E79" s="184" t="s">
        <v>59</v>
      </c>
      <c r="F79" s="184" t="s">
        <v>60</v>
      </c>
      <c r="G79" s="184" t="s">
        <v>140</v>
      </c>
      <c r="H79" s="184" t="s">
        <v>141</v>
      </c>
      <c r="I79" s="184" t="s">
        <v>142</v>
      </c>
      <c r="J79" s="184" t="s">
        <v>118</v>
      </c>
      <c r="K79" s="185" t="s">
        <v>143</v>
      </c>
      <c r="L79" s="186"/>
      <c r="M79" s="96" t="s">
        <v>32</v>
      </c>
      <c r="N79" s="97" t="s">
        <v>48</v>
      </c>
      <c r="O79" s="97" t="s">
        <v>144</v>
      </c>
      <c r="P79" s="97" t="s">
        <v>145</v>
      </c>
      <c r="Q79" s="97" t="s">
        <v>146</v>
      </c>
      <c r="R79" s="97" t="s">
        <v>147</v>
      </c>
      <c r="S79" s="97" t="s">
        <v>148</v>
      </c>
      <c r="T79" s="98" t="s">
        <v>149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150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119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1835</v>
      </c>
      <c r="F81" s="195" t="s">
        <v>1868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SUM(P82:P109)</f>
        <v>0</v>
      </c>
      <c r="Q81" s="200"/>
      <c r="R81" s="201">
        <f>SUM(R82:R109)</f>
        <v>0</v>
      </c>
      <c r="S81" s="200"/>
      <c r="T81" s="202">
        <f>SUM(T82:T109)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86</v>
      </c>
      <c r="AT81" s="204" t="s">
        <v>77</v>
      </c>
      <c r="AU81" s="204" t="s">
        <v>78</v>
      </c>
      <c r="AY81" s="203" t="s">
        <v>153</v>
      </c>
      <c r="BK81" s="205">
        <f>SUM(BK82:BK109)</f>
        <v>0</v>
      </c>
    </row>
    <row r="82" s="2" customFormat="1" ht="16.5" customHeight="1">
      <c r="A82" s="42"/>
      <c r="B82" s="43"/>
      <c r="C82" s="208" t="s">
        <v>86</v>
      </c>
      <c r="D82" s="208" t="s">
        <v>155</v>
      </c>
      <c r="E82" s="209" t="s">
        <v>86</v>
      </c>
      <c r="F82" s="210" t="s">
        <v>1869</v>
      </c>
      <c r="G82" s="211" t="s">
        <v>256</v>
      </c>
      <c r="H82" s="212">
        <v>1</v>
      </c>
      <c r="I82" s="213"/>
      <c r="J82" s="214">
        <f>ROUND(I82*H82,2)</f>
        <v>0</v>
      </c>
      <c r="K82" s="210" t="s">
        <v>32</v>
      </c>
      <c r="L82" s="48"/>
      <c r="M82" s="215" t="s">
        <v>32</v>
      </c>
      <c r="N82" s="216" t="s">
        <v>49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159</v>
      </c>
      <c r="AT82" s="219" t="s">
        <v>155</v>
      </c>
      <c r="AU82" s="219" t="s">
        <v>86</v>
      </c>
      <c r="AY82" s="20" t="s">
        <v>153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159</v>
      </c>
      <c r="BM82" s="219" t="s">
        <v>1870</v>
      </c>
    </row>
    <row r="83" s="2" customFormat="1">
      <c r="A83" s="42"/>
      <c r="B83" s="43"/>
      <c r="C83" s="44"/>
      <c r="D83" s="221" t="s">
        <v>161</v>
      </c>
      <c r="E83" s="44"/>
      <c r="F83" s="222" t="s">
        <v>1869</v>
      </c>
      <c r="G83" s="44"/>
      <c r="H83" s="44"/>
      <c r="I83" s="223"/>
      <c r="J83" s="44"/>
      <c r="K83" s="44"/>
      <c r="L83" s="48"/>
      <c r="M83" s="224"/>
      <c r="N83" s="225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161</v>
      </c>
      <c r="AU83" s="20" t="s">
        <v>86</v>
      </c>
    </row>
    <row r="84" s="2" customFormat="1" ht="16.5" customHeight="1">
      <c r="A84" s="42"/>
      <c r="B84" s="43"/>
      <c r="C84" s="208" t="s">
        <v>88</v>
      </c>
      <c r="D84" s="208" t="s">
        <v>155</v>
      </c>
      <c r="E84" s="209" t="s">
        <v>88</v>
      </c>
      <c r="F84" s="210" t="s">
        <v>1871</v>
      </c>
      <c r="G84" s="211" t="s">
        <v>256</v>
      </c>
      <c r="H84" s="212">
        <v>1</v>
      </c>
      <c r="I84" s="213"/>
      <c r="J84" s="214">
        <f>ROUND(I84*H84,2)</f>
        <v>0</v>
      </c>
      <c r="K84" s="210" t="s">
        <v>32</v>
      </c>
      <c r="L84" s="48"/>
      <c r="M84" s="215" t="s">
        <v>32</v>
      </c>
      <c r="N84" s="216" t="s">
        <v>49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159</v>
      </c>
      <c r="AT84" s="219" t="s">
        <v>155</v>
      </c>
      <c r="AU84" s="219" t="s">
        <v>86</v>
      </c>
      <c r="AY84" s="20" t="s">
        <v>153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159</v>
      </c>
      <c r="BM84" s="219" t="s">
        <v>1872</v>
      </c>
    </row>
    <row r="85" s="2" customFormat="1">
      <c r="A85" s="42"/>
      <c r="B85" s="43"/>
      <c r="C85" s="44"/>
      <c r="D85" s="221" t="s">
        <v>161</v>
      </c>
      <c r="E85" s="44"/>
      <c r="F85" s="222" t="s">
        <v>1871</v>
      </c>
      <c r="G85" s="44"/>
      <c r="H85" s="44"/>
      <c r="I85" s="223"/>
      <c r="J85" s="44"/>
      <c r="K85" s="44"/>
      <c r="L85" s="48"/>
      <c r="M85" s="224"/>
      <c r="N85" s="225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161</v>
      </c>
      <c r="AU85" s="20" t="s">
        <v>86</v>
      </c>
    </row>
    <row r="86" s="2" customFormat="1" ht="16.5" customHeight="1">
      <c r="A86" s="42"/>
      <c r="B86" s="43"/>
      <c r="C86" s="208" t="s">
        <v>172</v>
      </c>
      <c r="D86" s="208" t="s">
        <v>155</v>
      </c>
      <c r="E86" s="209" t="s">
        <v>172</v>
      </c>
      <c r="F86" s="210" t="s">
        <v>1873</v>
      </c>
      <c r="G86" s="211" t="s">
        <v>256</v>
      </c>
      <c r="H86" s="212">
        <v>1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159</v>
      </c>
      <c r="AT86" s="219" t="s">
        <v>155</v>
      </c>
      <c r="AU86" s="219" t="s">
        <v>86</v>
      </c>
      <c r="AY86" s="20" t="s">
        <v>153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159</v>
      </c>
      <c r="BM86" s="219" t="s">
        <v>1874</v>
      </c>
    </row>
    <row r="87" s="2" customFormat="1">
      <c r="A87" s="42"/>
      <c r="B87" s="43"/>
      <c r="C87" s="44"/>
      <c r="D87" s="221" t="s">
        <v>161</v>
      </c>
      <c r="E87" s="44"/>
      <c r="F87" s="222" t="s">
        <v>1873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161</v>
      </c>
      <c r="AU87" s="20" t="s">
        <v>86</v>
      </c>
    </row>
    <row r="88" s="2" customFormat="1" ht="24.15" customHeight="1">
      <c r="A88" s="42"/>
      <c r="B88" s="43"/>
      <c r="C88" s="208" t="s">
        <v>159</v>
      </c>
      <c r="D88" s="208" t="s">
        <v>155</v>
      </c>
      <c r="E88" s="209" t="s">
        <v>159</v>
      </c>
      <c r="F88" s="210" t="s">
        <v>1875</v>
      </c>
      <c r="G88" s="211" t="s">
        <v>256</v>
      </c>
      <c r="H88" s="212">
        <v>1</v>
      </c>
      <c r="I88" s="213"/>
      <c r="J88" s="214">
        <f>ROUND(I88*H88,2)</f>
        <v>0</v>
      </c>
      <c r="K88" s="210" t="s">
        <v>32</v>
      </c>
      <c r="L88" s="48"/>
      <c r="M88" s="215" t="s">
        <v>32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159</v>
      </c>
      <c r="AT88" s="219" t="s">
        <v>155</v>
      </c>
      <c r="AU88" s="219" t="s">
        <v>86</v>
      </c>
      <c r="AY88" s="20" t="s">
        <v>153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159</v>
      </c>
      <c r="BM88" s="219" t="s">
        <v>1876</v>
      </c>
    </row>
    <row r="89" s="2" customFormat="1">
      <c r="A89" s="42"/>
      <c r="B89" s="43"/>
      <c r="C89" s="44"/>
      <c r="D89" s="221" t="s">
        <v>161</v>
      </c>
      <c r="E89" s="44"/>
      <c r="F89" s="222" t="s">
        <v>1877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161</v>
      </c>
      <c r="AU89" s="20" t="s">
        <v>86</v>
      </c>
    </row>
    <row r="90" s="2" customFormat="1" ht="37.8" customHeight="1">
      <c r="A90" s="42"/>
      <c r="B90" s="43"/>
      <c r="C90" s="208" t="s">
        <v>182</v>
      </c>
      <c r="D90" s="208" t="s">
        <v>155</v>
      </c>
      <c r="E90" s="209" t="s">
        <v>418</v>
      </c>
      <c r="F90" s="210" t="s">
        <v>1878</v>
      </c>
      <c r="G90" s="211" t="s">
        <v>256</v>
      </c>
      <c r="H90" s="212">
        <v>2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159</v>
      </c>
      <c r="AT90" s="219" t="s">
        <v>155</v>
      </c>
      <c r="AU90" s="219" t="s">
        <v>86</v>
      </c>
      <c r="AY90" s="20" t="s">
        <v>153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159</v>
      </c>
      <c r="BM90" s="219" t="s">
        <v>1879</v>
      </c>
    </row>
    <row r="91" s="2" customFormat="1">
      <c r="A91" s="42"/>
      <c r="B91" s="43"/>
      <c r="C91" s="44"/>
      <c r="D91" s="221" t="s">
        <v>161</v>
      </c>
      <c r="E91" s="44"/>
      <c r="F91" s="222" t="s">
        <v>1880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161</v>
      </c>
      <c r="AU91" s="20" t="s">
        <v>86</v>
      </c>
    </row>
    <row r="92" s="2" customFormat="1" ht="33" customHeight="1">
      <c r="A92" s="42"/>
      <c r="B92" s="43"/>
      <c r="C92" s="208" t="s">
        <v>188</v>
      </c>
      <c r="D92" s="208" t="s">
        <v>155</v>
      </c>
      <c r="E92" s="209" t="s">
        <v>519</v>
      </c>
      <c r="F92" s="210" t="s">
        <v>1881</v>
      </c>
      <c r="G92" s="211" t="s">
        <v>256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159</v>
      </c>
      <c r="AT92" s="219" t="s">
        <v>155</v>
      </c>
      <c r="AU92" s="219" t="s">
        <v>86</v>
      </c>
      <c r="AY92" s="20" t="s">
        <v>153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159</v>
      </c>
      <c r="BM92" s="219" t="s">
        <v>1882</v>
      </c>
    </row>
    <row r="93" s="2" customFormat="1">
      <c r="A93" s="42"/>
      <c r="B93" s="43"/>
      <c r="C93" s="44"/>
      <c r="D93" s="221" t="s">
        <v>161</v>
      </c>
      <c r="E93" s="44"/>
      <c r="F93" s="222" t="s">
        <v>1883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161</v>
      </c>
      <c r="AU93" s="20" t="s">
        <v>86</v>
      </c>
    </row>
    <row r="94" s="2" customFormat="1" ht="16.5" customHeight="1">
      <c r="A94" s="42"/>
      <c r="B94" s="43"/>
      <c r="C94" s="208" t="s">
        <v>193</v>
      </c>
      <c r="D94" s="208" t="s">
        <v>155</v>
      </c>
      <c r="E94" s="209" t="s">
        <v>188</v>
      </c>
      <c r="F94" s="210" t="s">
        <v>1884</v>
      </c>
      <c r="G94" s="211" t="s">
        <v>291</v>
      </c>
      <c r="H94" s="212">
        <v>200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159</v>
      </c>
      <c r="AT94" s="219" t="s">
        <v>155</v>
      </c>
      <c r="AU94" s="219" t="s">
        <v>86</v>
      </c>
      <c r="AY94" s="20" t="s">
        <v>153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159</v>
      </c>
      <c r="BM94" s="219" t="s">
        <v>1885</v>
      </c>
    </row>
    <row r="95" s="2" customFormat="1">
      <c r="A95" s="42"/>
      <c r="B95" s="43"/>
      <c r="C95" s="44"/>
      <c r="D95" s="221" t="s">
        <v>161</v>
      </c>
      <c r="E95" s="44"/>
      <c r="F95" s="222" t="s">
        <v>1886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161</v>
      </c>
      <c r="AU95" s="20" t="s">
        <v>86</v>
      </c>
    </row>
    <row r="96" s="2" customFormat="1" ht="16.5" customHeight="1">
      <c r="A96" s="42"/>
      <c r="B96" s="43"/>
      <c r="C96" s="208" t="s">
        <v>200</v>
      </c>
      <c r="D96" s="208" t="s">
        <v>155</v>
      </c>
      <c r="E96" s="209" t="s">
        <v>193</v>
      </c>
      <c r="F96" s="210" t="s">
        <v>1887</v>
      </c>
      <c r="G96" s="211" t="s">
        <v>291</v>
      </c>
      <c r="H96" s="212">
        <v>100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159</v>
      </c>
      <c r="AT96" s="219" t="s">
        <v>155</v>
      </c>
      <c r="AU96" s="219" t="s">
        <v>86</v>
      </c>
      <c r="AY96" s="20" t="s">
        <v>153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159</v>
      </c>
      <c r="BM96" s="219" t="s">
        <v>1888</v>
      </c>
    </row>
    <row r="97" s="2" customFormat="1">
      <c r="A97" s="42"/>
      <c r="B97" s="43"/>
      <c r="C97" s="44"/>
      <c r="D97" s="221" t="s">
        <v>161</v>
      </c>
      <c r="E97" s="44"/>
      <c r="F97" s="222" t="s">
        <v>1889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161</v>
      </c>
      <c r="AU97" s="20" t="s">
        <v>86</v>
      </c>
    </row>
    <row r="98" s="2" customFormat="1" ht="16.5" customHeight="1">
      <c r="A98" s="42"/>
      <c r="B98" s="43"/>
      <c r="C98" s="208" t="s">
        <v>206</v>
      </c>
      <c r="D98" s="208" t="s">
        <v>155</v>
      </c>
      <c r="E98" s="209" t="s">
        <v>200</v>
      </c>
      <c r="F98" s="210" t="s">
        <v>1890</v>
      </c>
      <c r="G98" s="211" t="s">
        <v>291</v>
      </c>
      <c r="H98" s="212">
        <v>250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49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159</v>
      </c>
      <c r="AT98" s="219" t="s">
        <v>155</v>
      </c>
      <c r="AU98" s="219" t="s">
        <v>86</v>
      </c>
      <c r="AY98" s="20" t="s">
        <v>153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159</v>
      </c>
      <c r="BM98" s="219" t="s">
        <v>1891</v>
      </c>
    </row>
    <row r="99" s="2" customFormat="1">
      <c r="A99" s="42"/>
      <c r="B99" s="43"/>
      <c r="C99" s="44"/>
      <c r="D99" s="221" t="s">
        <v>161</v>
      </c>
      <c r="E99" s="44"/>
      <c r="F99" s="222" t="s">
        <v>1892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161</v>
      </c>
      <c r="AU99" s="20" t="s">
        <v>86</v>
      </c>
    </row>
    <row r="100" s="2" customFormat="1" ht="16.5" customHeight="1">
      <c r="A100" s="42"/>
      <c r="B100" s="43"/>
      <c r="C100" s="208" t="s">
        <v>213</v>
      </c>
      <c r="D100" s="208" t="s">
        <v>155</v>
      </c>
      <c r="E100" s="209" t="s">
        <v>206</v>
      </c>
      <c r="F100" s="210" t="s">
        <v>1893</v>
      </c>
      <c r="G100" s="211" t="s">
        <v>559</v>
      </c>
      <c r="H100" s="212">
        <v>1</v>
      </c>
      <c r="I100" s="213"/>
      <c r="J100" s="214">
        <f>ROUND(I100*H100,2)</f>
        <v>0</v>
      </c>
      <c r="K100" s="210" t="s">
        <v>32</v>
      </c>
      <c r="L100" s="48"/>
      <c r="M100" s="215" t="s">
        <v>32</v>
      </c>
      <c r="N100" s="216" t="s">
        <v>49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159</v>
      </c>
      <c r="AT100" s="219" t="s">
        <v>155</v>
      </c>
      <c r="AU100" s="219" t="s">
        <v>86</v>
      </c>
      <c r="AY100" s="20" t="s">
        <v>153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159</v>
      </c>
      <c r="BM100" s="219" t="s">
        <v>1894</v>
      </c>
    </row>
    <row r="101" s="2" customFormat="1">
      <c r="A101" s="42"/>
      <c r="B101" s="43"/>
      <c r="C101" s="44"/>
      <c r="D101" s="221" t="s">
        <v>161</v>
      </c>
      <c r="E101" s="44"/>
      <c r="F101" s="222" t="s">
        <v>1895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161</v>
      </c>
      <c r="AU101" s="20" t="s">
        <v>86</v>
      </c>
    </row>
    <row r="102" s="2" customFormat="1" ht="16.5" customHeight="1">
      <c r="A102" s="42"/>
      <c r="B102" s="43"/>
      <c r="C102" s="208" t="s">
        <v>221</v>
      </c>
      <c r="D102" s="208" t="s">
        <v>155</v>
      </c>
      <c r="E102" s="209" t="s">
        <v>213</v>
      </c>
      <c r="F102" s="210" t="s">
        <v>1896</v>
      </c>
      <c r="G102" s="211" t="s">
        <v>559</v>
      </c>
      <c r="H102" s="212">
        <v>1</v>
      </c>
      <c r="I102" s="213"/>
      <c r="J102" s="214">
        <f>ROUND(I102*H102,2)</f>
        <v>0</v>
      </c>
      <c r="K102" s="210" t="s">
        <v>32</v>
      </c>
      <c r="L102" s="48"/>
      <c r="M102" s="215" t="s">
        <v>32</v>
      </c>
      <c r="N102" s="216" t="s">
        <v>49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159</v>
      </c>
      <c r="AT102" s="219" t="s">
        <v>155</v>
      </c>
      <c r="AU102" s="219" t="s">
        <v>86</v>
      </c>
      <c r="AY102" s="20" t="s">
        <v>153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159</v>
      </c>
      <c r="BM102" s="219" t="s">
        <v>1897</v>
      </c>
    </row>
    <row r="103" s="2" customFormat="1">
      <c r="A103" s="42"/>
      <c r="B103" s="43"/>
      <c r="C103" s="44"/>
      <c r="D103" s="221" t="s">
        <v>161</v>
      </c>
      <c r="E103" s="44"/>
      <c r="F103" s="222" t="s">
        <v>1896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161</v>
      </c>
      <c r="AU103" s="20" t="s">
        <v>86</v>
      </c>
    </row>
    <row r="104" s="2" customFormat="1" ht="16.5" customHeight="1">
      <c r="A104" s="42"/>
      <c r="B104" s="43"/>
      <c r="C104" s="208" t="s">
        <v>229</v>
      </c>
      <c r="D104" s="208" t="s">
        <v>155</v>
      </c>
      <c r="E104" s="209" t="s">
        <v>229</v>
      </c>
      <c r="F104" s="210" t="s">
        <v>1898</v>
      </c>
      <c r="G104" s="211" t="s">
        <v>559</v>
      </c>
      <c r="H104" s="212">
        <v>1</v>
      </c>
      <c r="I104" s="213"/>
      <c r="J104" s="214">
        <f>ROUND(I104*H104,2)</f>
        <v>0</v>
      </c>
      <c r="K104" s="210" t="s">
        <v>32</v>
      </c>
      <c r="L104" s="48"/>
      <c r="M104" s="215" t="s">
        <v>32</v>
      </c>
      <c r="N104" s="216" t="s">
        <v>49</v>
      </c>
      <c r="O104" s="8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19" t="s">
        <v>159</v>
      </c>
      <c r="AT104" s="219" t="s">
        <v>155</v>
      </c>
      <c r="AU104" s="219" t="s">
        <v>86</v>
      </c>
      <c r="AY104" s="20" t="s">
        <v>153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159</v>
      </c>
      <c r="BM104" s="219" t="s">
        <v>1899</v>
      </c>
    </row>
    <row r="105" s="2" customFormat="1">
      <c r="A105" s="42"/>
      <c r="B105" s="43"/>
      <c r="C105" s="44"/>
      <c r="D105" s="221" t="s">
        <v>161</v>
      </c>
      <c r="E105" s="44"/>
      <c r="F105" s="222" t="s">
        <v>1898</v>
      </c>
      <c r="G105" s="44"/>
      <c r="H105" s="44"/>
      <c r="I105" s="223"/>
      <c r="J105" s="44"/>
      <c r="K105" s="44"/>
      <c r="L105" s="48"/>
      <c r="M105" s="224"/>
      <c r="N105" s="225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161</v>
      </c>
      <c r="AU105" s="20" t="s">
        <v>86</v>
      </c>
    </row>
    <row r="106" s="2" customFormat="1" ht="16.5" customHeight="1">
      <c r="A106" s="42"/>
      <c r="B106" s="43"/>
      <c r="C106" s="208" t="s">
        <v>237</v>
      </c>
      <c r="D106" s="208" t="s">
        <v>155</v>
      </c>
      <c r="E106" s="209" t="s">
        <v>237</v>
      </c>
      <c r="F106" s="210" t="s">
        <v>1900</v>
      </c>
      <c r="G106" s="211" t="s">
        <v>559</v>
      </c>
      <c r="H106" s="212">
        <v>1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49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159</v>
      </c>
      <c r="AT106" s="219" t="s">
        <v>155</v>
      </c>
      <c r="AU106" s="219" t="s">
        <v>86</v>
      </c>
      <c r="AY106" s="20" t="s">
        <v>153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159</v>
      </c>
      <c r="BM106" s="219" t="s">
        <v>1901</v>
      </c>
    </row>
    <row r="107" s="2" customFormat="1">
      <c r="A107" s="42"/>
      <c r="B107" s="43"/>
      <c r="C107" s="44"/>
      <c r="D107" s="221" t="s">
        <v>161</v>
      </c>
      <c r="E107" s="44"/>
      <c r="F107" s="222" t="s">
        <v>1900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161</v>
      </c>
      <c r="AU107" s="20" t="s">
        <v>86</v>
      </c>
    </row>
    <row r="108" s="2" customFormat="1" ht="16.5" customHeight="1">
      <c r="A108" s="42"/>
      <c r="B108" s="43"/>
      <c r="C108" s="208" t="s">
        <v>245</v>
      </c>
      <c r="D108" s="208" t="s">
        <v>155</v>
      </c>
      <c r="E108" s="209" t="s">
        <v>245</v>
      </c>
      <c r="F108" s="210" t="s">
        <v>1861</v>
      </c>
      <c r="G108" s="211" t="s">
        <v>559</v>
      </c>
      <c r="H108" s="212">
        <v>1</v>
      </c>
      <c r="I108" s="213"/>
      <c r="J108" s="214">
        <f>ROUND(I108*H108,2)</f>
        <v>0</v>
      </c>
      <c r="K108" s="210" t="s">
        <v>32</v>
      </c>
      <c r="L108" s="48"/>
      <c r="M108" s="215" t="s">
        <v>32</v>
      </c>
      <c r="N108" s="216" t="s">
        <v>49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159</v>
      </c>
      <c r="AT108" s="219" t="s">
        <v>155</v>
      </c>
      <c r="AU108" s="219" t="s">
        <v>86</v>
      </c>
      <c r="AY108" s="20" t="s">
        <v>153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159</v>
      </c>
      <c r="BM108" s="219" t="s">
        <v>1902</v>
      </c>
    </row>
    <row r="109" s="2" customFormat="1">
      <c r="A109" s="42"/>
      <c r="B109" s="43"/>
      <c r="C109" s="44"/>
      <c r="D109" s="221" t="s">
        <v>161</v>
      </c>
      <c r="E109" s="44"/>
      <c r="F109" s="222" t="s">
        <v>1861</v>
      </c>
      <c r="G109" s="44"/>
      <c r="H109" s="44"/>
      <c r="I109" s="223"/>
      <c r="J109" s="44"/>
      <c r="K109" s="44"/>
      <c r="L109" s="48"/>
      <c r="M109" s="283"/>
      <c r="N109" s="284"/>
      <c r="O109" s="285"/>
      <c r="P109" s="285"/>
      <c r="Q109" s="285"/>
      <c r="R109" s="285"/>
      <c r="S109" s="285"/>
      <c r="T109" s="286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161</v>
      </c>
      <c r="AU109" s="20" t="s">
        <v>86</v>
      </c>
    </row>
    <row r="110" s="2" customFormat="1" ht="6.96" customHeight="1">
      <c r="A110" s="42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48"/>
      <c r="M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</sheetData>
  <sheetProtection sheet="1" autoFilter="0" formatColumns="0" formatRows="0" objects="1" scenarios="1" spinCount="100000" saltValue="RjZZZw1lk5IjTry8NsWP+g5p5kUY4V0SanvuK95jYMGXkrhrK75walEOosERJLb/WZWB4mqvaiEn8yiRScWsHQ==" hashValue="w+1MZb4N/wedE2mp6shrOFN+yQ0SmXm5lm03S3qTjaMi2WODb5vYELqAd/G9aoNFbxKXe6sOLa5EMeJg9tI1eg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Škuthan Jan</dc:creator>
  <cp:lastModifiedBy>Škuthan Jan</cp:lastModifiedBy>
  <dcterms:created xsi:type="dcterms:W3CDTF">2024-09-05T12:55:59Z</dcterms:created>
  <dcterms:modified xsi:type="dcterms:W3CDTF">2024-09-05T12:56:07Z</dcterms:modified>
</cp:coreProperties>
</file>